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2\07 Rozbudowa drogi powiatowej nr 1115W Przytyk - Kożuchów do drogi krajowej nr 48\"/>
    </mc:Choice>
  </mc:AlternateContent>
  <xr:revisionPtr revIDLastSave="0" documentId="13_ncr:1_{72F2C8E2-9BCF-4BF4-B1CB-B352C4A318D4}" xr6:coauthVersionLast="47" xr6:coauthVersionMax="47" xr10:uidLastSave="{00000000-0000-0000-0000-000000000000}"/>
  <workbookProtection workbookAlgorithmName="SHA-512" workbookHashValue="indrPSbpegGksOWMTYo4OJCKWHbOGmUREnwsyRpLdH6alDhB22vtv9f7EgO466YjK9Lpv4eahkCZf2VJ46GxXQ==" workbookSaltValue="nLa3J7BlkVaBNGEJBEqtzg==" workbookSpinCount="100000" lockStructure="1"/>
  <bookViews>
    <workbookView xWindow="-120" yWindow="-120" windowWidth="29040" windowHeight="15720" xr2:uid="{00000000-000D-0000-FFFF-FFFF00000000}"/>
  </bookViews>
  <sheets>
    <sheet name="Kosztorys" sheetId="1" r:id="rId1"/>
  </sheets>
  <definedNames>
    <definedName name="_xlnm.Print_Area" localSheetId="0">Kosztorys!$A$1:$G$284</definedName>
    <definedName name="_xlnm.Print_Titles" localSheetId="0">Kosztorys!$3:$4</definedName>
    <definedName name="Z_2FE3B5FB_F09F_4B5B_93A7_BB871DE1D781_.wvu.PrintArea" localSheetId="0" hidden="1">Kosztorys!$A$1:$G$287</definedName>
    <definedName name="Z_2FE3B5FB_F09F_4B5B_93A7_BB871DE1D781_.wvu.PrintTitles" localSheetId="0" hidden="1">Kosztorys!$3:$4</definedName>
  </definedNames>
  <calcPr calcId="191029"/>
  <customWorkbookViews>
    <customWorkbookView name="l" guid="{2FE3B5FB-F09F-4B5B-93A7-BB871DE1D781}" maximized="1" windowWidth="1920" windowHeight="8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5" i="1" l="1"/>
  <c r="G274" i="1" s="1"/>
  <c r="G273" i="1"/>
  <c r="G272" i="1"/>
  <c r="G271" i="1"/>
  <c r="G269" i="1"/>
  <c r="G267" i="1"/>
  <c r="G266" i="1"/>
  <c r="G265" i="1"/>
  <c r="G264" i="1"/>
  <c r="G263" i="1"/>
  <c r="G261" i="1"/>
  <c r="G259" i="1"/>
  <c r="G258" i="1"/>
  <c r="G254" i="1"/>
  <c r="G253" i="1"/>
  <c r="G251" i="1"/>
  <c r="G249" i="1"/>
  <c r="G247" i="1"/>
  <c r="G246" i="1"/>
  <c r="G245" i="1"/>
  <c r="G244" i="1"/>
  <c r="G243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7" i="1"/>
  <c r="G226" i="1"/>
  <c r="G225" i="1"/>
  <c r="G222" i="1"/>
  <c r="G221" i="1"/>
  <c r="G219" i="1"/>
  <c r="G215" i="1"/>
  <c r="G213" i="1"/>
  <c r="G211" i="1"/>
  <c r="G209" i="1"/>
  <c r="G208" i="1"/>
  <c r="G206" i="1"/>
  <c r="G204" i="1"/>
  <c r="G203" i="1"/>
  <c r="G201" i="1"/>
  <c r="G199" i="1"/>
  <c r="G195" i="1"/>
  <c r="G194" i="1"/>
  <c r="G192" i="1"/>
  <c r="G191" i="1"/>
  <c r="G189" i="1"/>
  <c r="G187" i="1"/>
  <c r="G186" i="1"/>
  <c r="G183" i="1"/>
  <c r="G181" i="1"/>
  <c r="G179" i="1"/>
  <c r="G178" i="1"/>
  <c r="G177" i="1"/>
  <c r="G176" i="1"/>
  <c r="G175" i="1"/>
  <c r="G173" i="1"/>
  <c r="G172" i="1"/>
  <c r="G170" i="1"/>
  <c r="G166" i="1"/>
  <c r="G165" i="1"/>
  <c r="G163" i="1"/>
  <c r="G162" i="1"/>
  <c r="G161" i="1"/>
  <c r="G160" i="1"/>
  <c r="G159" i="1"/>
  <c r="G158" i="1"/>
  <c r="G156" i="1"/>
  <c r="G154" i="1"/>
  <c r="G153" i="1"/>
  <c r="G152" i="1"/>
  <c r="G151" i="1"/>
  <c r="G150" i="1"/>
  <c r="G148" i="1"/>
  <c r="G147" i="1"/>
  <c r="G146" i="1"/>
  <c r="G145" i="1"/>
  <c r="G144" i="1"/>
  <c r="G143" i="1"/>
  <c r="G142" i="1"/>
  <c r="G141" i="1"/>
  <c r="G140" i="1"/>
  <c r="G139" i="1"/>
  <c r="G137" i="1"/>
  <c r="G136" i="1"/>
  <c r="G135" i="1"/>
  <c r="G134" i="1"/>
  <c r="G131" i="1"/>
  <c r="G130" i="1"/>
  <c r="G129" i="1"/>
  <c r="G126" i="1"/>
  <c r="G125" i="1"/>
  <c r="G124" i="1"/>
  <c r="G118" i="1"/>
  <c r="G117" i="1"/>
  <c r="G116" i="1"/>
  <c r="G115" i="1"/>
  <c r="G113" i="1"/>
  <c r="G108" i="1"/>
  <c r="G107" i="1"/>
  <c r="G106" i="1"/>
  <c r="G105" i="1"/>
  <c r="G104" i="1"/>
  <c r="G103" i="1"/>
  <c r="G111" i="1"/>
  <c r="G110" i="1"/>
  <c r="G99" i="1"/>
  <c r="G98" i="1"/>
  <c r="G97" i="1"/>
  <c r="G95" i="1"/>
  <c r="G94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3" i="1"/>
  <c r="G62" i="1"/>
  <c r="G61" i="1"/>
  <c r="G60" i="1"/>
  <c r="G56" i="1"/>
  <c r="G54" i="1"/>
  <c r="G52" i="1"/>
  <c r="G51" i="1"/>
  <c r="G50" i="1"/>
  <c r="G49" i="1"/>
  <c r="G48" i="1"/>
  <c r="G46" i="1"/>
  <c r="G45" i="1"/>
  <c r="G44" i="1"/>
  <c r="G42" i="1"/>
  <c r="G41" i="1"/>
  <c r="G38" i="1"/>
  <c r="G37" i="1"/>
  <c r="G36" i="1"/>
  <c r="G34" i="1"/>
  <c r="G33" i="1"/>
  <c r="G32" i="1"/>
  <c r="G30" i="1"/>
  <c r="G29" i="1"/>
  <c r="G28" i="1"/>
  <c r="G27" i="1"/>
  <c r="G22" i="1"/>
  <c r="G21" i="1"/>
  <c r="G19" i="1"/>
  <c r="G18" i="1"/>
  <c r="G17" i="1"/>
  <c r="G16" i="1"/>
  <c r="G15" i="1"/>
  <c r="G14" i="1"/>
  <c r="G13" i="1"/>
  <c r="G12" i="1"/>
  <c r="G11" i="1"/>
  <c r="G10" i="1"/>
  <c r="G8" i="1"/>
  <c r="G7" i="1"/>
  <c r="G270" i="1" l="1"/>
  <c r="G188" i="1"/>
  <c r="G250" i="1" l="1"/>
  <c r="G248" i="1"/>
  <c r="G252" i="1" l="1"/>
  <c r="G182" i="1"/>
  <c r="G190" i="1"/>
  <c r="G217" i="1"/>
  <c r="G197" i="1"/>
  <c r="G185" i="1"/>
  <c r="G193" i="1"/>
  <c r="G242" i="1"/>
  <c r="G256" i="1"/>
  <c r="G169" i="1"/>
  <c r="G58" i="1"/>
  <c r="G57" i="1" s="1"/>
  <c r="G20" i="1" l="1"/>
  <c r="G64" i="1"/>
  <c r="G101" i="1"/>
  <c r="G128" i="1"/>
  <c r="G180" i="1"/>
  <c r="G59" i="1"/>
  <c r="G114" i="1"/>
  <c r="G174" i="1"/>
  <c r="G123" i="1"/>
  <c r="G6" i="1"/>
  <c r="G9" i="1"/>
  <c r="E96" i="1"/>
  <c r="G96" i="1" s="1"/>
  <c r="G223" i="1"/>
  <c r="E157" i="1"/>
  <c r="G157" i="1" s="1"/>
  <c r="E155" i="1"/>
  <c r="G155" i="1" s="1"/>
  <c r="E167" i="1"/>
  <c r="G167" i="1" s="1"/>
  <c r="E122" i="1"/>
  <c r="G122" i="1" s="1"/>
  <c r="E121" i="1"/>
  <c r="G121" i="1" s="1"/>
  <c r="E39" i="1"/>
  <c r="E24" i="1"/>
  <c r="G24" i="1" l="1"/>
  <c r="G23" i="1" s="1"/>
  <c r="G39" i="1"/>
  <c r="G25" i="1" s="1"/>
  <c r="G171" i="1"/>
  <c r="G132" i="1"/>
  <c r="G120" i="1"/>
  <c r="E100" i="1"/>
  <c r="G100" i="1" s="1"/>
  <c r="A8" i="1"/>
  <c r="A10" i="1" s="1"/>
  <c r="A11" i="1" s="1"/>
  <c r="A12" i="1" s="1"/>
  <c r="A13" i="1" s="1"/>
  <c r="G93" i="1" l="1"/>
  <c r="G276" i="1" s="1"/>
  <c r="A14" i="1"/>
  <c r="A15" i="1" s="1"/>
  <c r="A16" i="1" s="1"/>
  <c r="A17" i="1" s="1"/>
  <c r="G277" i="1" l="1"/>
  <c r="G278" i="1" s="1"/>
  <c r="A18" i="1"/>
  <c r="A19" i="1" s="1"/>
  <c r="A21" i="1" s="1"/>
  <c r="A22" i="1" s="1"/>
  <c r="A24" i="1" l="1"/>
  <c r="A27" i="1" l="1"/>
  <c r="A28" i="1" l="1"/>
  <c r="A29" i="1" s="1"/>
  <c r="A30" i="1" s="1"/>
  <c r="A32" i="1" s="1"/>
  <c r="A33" i="1" s="1"/>
  <c r="A34" i="1" s="1"/>
  <c r="A36" i="1" s="1"/>
  <c r="A37" i="1" s="1"/>
  <c r="A38" i="1" s="1"/>
  <c r="A39" i="1" s="1"/>
  <c r="A41" i="1" s="1"/>
  <c r="A42" i="1" s="1"/>
  <c r="A44" i="1" s="1"/>
  <c r="A45" i="1" s="1"/>
  <c r="A46" i="1" s="1"/>
  <c r="A48" i="1" s="1"/>
  <c r="A49" i="1" s="1"/>
  <c r="A50" i="1" s="1"/>
  <c r="A51" i="1" s="1"/>
  <c r="A52" i="1" s="1"/>
  <c r="A54" i="1" s="1"/>
  <c r="A56" i="1" s="1"/>
  <c r="A58" i="1" l="1"/>
  <c r="A60" i="1" s="1"/>
  <c r="A61" i="1" s="1"/>
  <c r="A62" i="1" s="1"/>
  <c r="A63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5" i="1" s="1"/>
  <c r="A86" i="1" s="1"/>
  <c r="A87" i="1" s="1"/>
  <c r="A88" i="1" s="1"/>
  <c r="A89" i="1" l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3" i="1" s="1"/>
  <c r="A104" i="1" s="1"/>
  <c r="A105" i="1" s="1"/>
  <c r="A106" i="1" s="1"/>
  <c r="A107" i="1" s="1"/>
  <c r="A108" i="1" s="1"/>
  <c r="A110" i="1" s="1"/>
  <c r="A111" i="1" s="1"/>
  <c r="A113" i="1" s="1"/>
  <c r="A115" i="1" l="1"/>
  <c r="A116" i="1" s="1"/>
  <c r="A117" i="1" s="1"/>
  <c r="A118" i="1" s="1"/>
  <c r="A121" i="1" s="1"/>
  <c r="A122" i="1" s="1"/>
  <c r="A124" i="1" s="1"/>
  <c r="A126" i="1" s="1"/>
  <c r="A125" i="1" s="1"/>
  <c r="A129" i="1" l="1"/>
  <c r="A130" i="1" s="1"/>
  <c r="A131" i="1" s="1"/>
  <c r="A134" i="1" l="1"/>
  <c r="A135" i="1" s="1"/>
  <c r="A136" i="1" s="1"/>
  <c r="A137" i="1" s="1"/>
  <c r="A139" i="1" l="1"/>
  <c r="A140" i="1" s="1"/>
  <c r="A141" i="1" s="1"/>
  <c r="A142" i="1" s="1"/>
  <c r="A143" i="1" s="1"/>
  <c r="A144" i="1" s="1"/>
  <c r="A145" i="1" s="1"/>
  <c r="A146" i="1" s="1"/>
  <c r="A147" i="1" s="1"/>
  <c r="A148" i="1" s="1"/>
  <c r="A150" i="1" l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5" i="1" s="1"/>
  <c r="A166" i="1" s="1"/>
  <c r="A167" i="1" s="1"/>
  <c r="A170" i="1" s="1"/>
  <c r="A172" i="1" s="1"/>
  <c r="A173" i="1" s="1"/>
  <c r="A176" i="1" l="1"/>
  <c r="A177" i="1" s="1"/>
  <c r="A178" i="1" s="1"/>
  <c r="A179" i="1" s="1"/>
  <c r="A181" i="1" s="1"/>
  <c r="A183" i="1" l="1"/>
  <c r="A186" i="1" s="1"/>
  <c r="A187" i="1" s="1"/>
  <c r="A189" i="1" s="1"/>
  <c r="A191" i="1" s="1"/>
  <c r="A192" i="1" s="1"/>
  <c r="A194" i="1" s="1"/>
  <c r="A195" i="1" s="1"/>
  <c r="A199" i="1" s="1"/>
  <c r="A201" i="1" s="1"/>
  <c r="A203" i="1" s="1"/>
  <c r="A204" i="1" s="1"/>
  <c r="A206" i="1" s="1"/>
  <c r="A208" i="1" l="1"/>
  <c r="A209" i="1" s="1"/>
  <c r="A211" i="1" s="1"/>
  <c r="A213" i="1" s="1"/>
  <c r="A215" i="1" s="1"/>
  <c r="A219" i="1" s="1"/>
  <c r="A221" i="1" s="1"/>
  <c r="A222" i="1" s="1"/>
  <c r="A225" i="1" s="1"/>
  <c r="A226" i="1" s="1"/>
  <c r="A227" i="1" s="1"/>
  <c r="A229" i="1" l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3" i="1" s="1"/>
  <c r="A244" i="1" s="1"/>
  <c r="A245" i="1" s="1"/>
  <c r="A246" i="1" s="1"/>
  <c r="A247" i="1" s="1"/>
  <c r="A249" i="1" s="1"/>
  <c r="A251" i="1" s="1"/>
  <c r="A253" i="1" s="1"/>
  <c r="A254" i="1" s="1"/>
  <c r="A258" i="1" s="1"/>
  <c r="A259" i="1" s="1"/>
  <c r="A261" i="1" s="1"/>
  <c r="A263" i="1" s="1"/>
  <c r="A264" i="1" s="1"/>
  <c r="A265" i="1" s="1"/>
  <c r="A266" i="1" s="1"/>
  <c r="A267" i="1" s="1"/>
  <c r="A269" i="1" s="1"/>
  <c r="A271" i="1" s="1"/>
  <c r="A272" i="1" s="1"/>
  <c r="A273" i="1" s="1"/>
  <c r="A275" i="1" s="1"/>
</calcChain>
</file>

<file path=xl/sharedStrings.xml><?xml version="1.0" encoding="utf-8"?>
<sst xmlns="http://schemas.openxmlformats.org/spreadsheetml/2006/main" count="792" uniqueCount="344">
  <si>
    <t>Podstawy</t>
  </si>
  <si>
    <t>Wyszczególnienie elementów rozliczeniowych</t>
  </si>
  <si>
    <t>Cena jednost. PLN</t>
  </si>
  <si>
    <t>Wartość PLN</t>
  </si>
  <si>
    <t>Ilość</t>
  </si>
  <si>
    <t>1.</t>
  </si>
  <si>
    <t>2.</t>
  </si>
  <si>
    <t>D.01.00.00</t>
  </si>
  <si>
    <t>ROBOTY PRZYGOTOWAWCZE</t>
  </si>
  <si>
    <t>x</t>
  </si>
  <si>
    <t>D.01.01.01</t>
  </si>
  <si>
    <t>Odtworzenie trasy i punktów wysokościowych</t>
  </si>
  <si>
    <t>km</t>
  </si>
  <si>
    <t>D.01.02.02</t>
  </si>
  <si>
    <t>m</t>
  </si>
  <si>
    <t>D.02.00.00</t>
  </si>
  <si>
    <t>ROBOTY ZIEMNE</t>
  </si>
  <si>
    <t>D.02.01.01</t>
  </si>
  <si>
    <t>Wykonanie wykopów w gruntach I-V kat.</t>
  </si>
  <si>
    <t>- plantowanie skarp i korony nasypu,</t>
  </si>
  <si>
    <t>D.04.00.00</t>
  </si>
  <si>
    <t>PODBUDOWY</t>
  </si>
  <si>
    <t>D.04.01.01</t>
  </si>
  <si>
    <t>Koryto wraz z profilowaniem i zagęszczeniem podłoża</t>
  </si>
  <si>
    <t>D.04.03.01</t>
  </si>
  <si>
    <t>Oczyszczenie i skropienie warstw konstrukcyjnych</t>
  </si>
  <si>
    <t>D.05.00.00</t>
  </si>
  <si>
    <t>NAWIERZCHNIE</t>
  </si>
  <si>
    <t>D.05.03.23</t>
  </si>
  <si>
    <t>D.06.00.00</t>
  </si>
  <si>
    <t>ROBOTY WYKOŃCZENIOWE</t>
  </si>
  <si>
    <t>D.06.01.01</t>
  </si>
  <si>
    <t>D.08.00.00</t>
  </si>
  <si>
    <t>ELEMENTY ULIC</t>
  </si>
  <si>
    <t>D.01.02.01</t>
  </si>
  <si>
    <t>szt.</t>
  </si>
  <si>
    <t>D.01.02.04</t>
  </si>
  <si>
    <t>Rozbiórka elementów dróg i ulic:</t>
  </si>
  <si>
    <t>D.02.03.01</t>
  </si>
  <si>
    <t>Wykonanie nasypów:</t>
  </si>
  <si>
    <t>- formowanie i zagęszczenie nasypów wraz z pozyskaniem i transportem gruntu z dokopu,</t>
  </si>
  <si>
    <t>D.03.02.01</t>
  </si>
  <si>
    <t>Kanalizacja deszczowa</t>
  </si>
  <si>
    <t>Nawierzchnia z betonowej kostki brukowej</t>
  </si>
  <si>
    <t>D.07.00.00</t>
  </si>
  <si>
    <t>URZĄDZENIA BEZPIECZEŃSTWA RUCHU</t>
  </si>
  <si>
    <t>D.07.01.01</t>
  </si>
  <si>
    <t>- strzałki, oznaczenia kierunkowe, symbole,</t>
  </si>
  <si>
    <t>D.07.02.01</t>
  </si>
  <si>
    <t>Oznakowanie pionowe:</t>
  </si>
  <si>
    <t>- ustawienie słupków do znaków drogowych z rur stalowych średnicy 70 mm wraz z fundamentami,</t>
  </si>
  <si>
    <t>D.08.03.01</t>
  </si>
  <si>
    <t>Obrzeża betonowe</t>
  </si>
  <si>
    <t>Roboty montażowe</t>
  </si>
  <si>
    <t>D.03.00.00</t>
  </si>
  <si>
    <t>ODWODNIENIE</t>
  </si>
  <si>
    <t>kpl.</t>
  </si>
  <si>
    <t>- ułożenie kostki betonowej typu Behaton koloru szarego o gr. 8 cm na podsypce piaskowej gr. 5 cm, (nawierzchnia chodników)</t>
  </si>
  <si>
    <t>ryczałt</t>
  </si>
  <si>
    <t>Zdjęcie warstwy humusu</t>
  </si>
  <si>
    <t>t</t>
  </si>
  <si>
    <t>- mechaniczne karczowanie krzaków i poszycia średniej gęstości, oczyszczeniem terenu po wycince i transportem,</t>
  </si>
  <si>
    <t>- humusowanie skarp z obsianiem warstwy humusu gr. 10 cm (bez kosztów humusu)</t>
  </si>
  <si>
    <t>- rozebranie słupków do znaków drogowych,</t>
  </si>
  <si>
    <t>- zdjęcie tablic znaków drogowych,</t>
  </si>
  <si>
    <t>- zdjęcie tablic znaków drogowych (tablice do ponownego montażu),</t>
  </si>
  <si>
    <t>Usunięcie drzew i krzewów</t>
  </si>
  <si>
    <t>- wykonanie stopni w skarpach istniejącego nasypu</t>
  </si>
  <si>
    <t>- montaż studni rewizyjnych z kręgów betonowych  fi 1000 mm, wraz z robotami ziemnymi,</t>
  </si>
  <si>
    <t>- inspekcja TV przebudowanych kanałów,</t>
  </si>
  <si>
    <t>D.04.04.02b</t>
  </si>
  <si>
    <t>Podbudowa zasadnicza z mieszanki kruszywa niezwiązanego</t>
  </si>
  <si>
    <t>D.04.05.01a</t>
  </si>
  <si>
    <t>D.05.03.05b</t>
  </si>
  <si>
    <t>Nawierzchnia z betonu asfaltowego - warstwa wiążąca:</t>
  </si>
  <si>
    <t>- ustawianie konstrukcji składających się z dwóch słupków</t>
  </si>
  <si>
    <t>D.08.01.02</t>
  </si>
  <si>
    <t>Krawężniki kamienne</t>
  </si>
  <si>
    <t>D.08.05.01</t>
  </si>
  <si>
    <t>- wycinka drzew średnicy do 10 cm wraz z karczowaniem pni i transportem dłużyc, karpiny i gałęzi, i oczyszczeniem terenu po wycince,</t>
  </si>
  <si>
    <t>- wycinka drzew średnicy 16 - 25 cm wraz z karczowaniem pni i transportem dłużyc, karpiny i gałęzi, i oczyszczeniem terenu po wycince,</t>
  </si>
  <si>
    <t>- wycinka drzew średnicy 26 - 35 cm wraz z karczowaniem pni i transportem dłużyc, karpiny i gałęzi, i oczyszczeniem terenu po wycince,</t>
  </si>
  <si>
    <t>- wycinka drzew średnicy 36 - 45 cm wraz z karczowaniem pni i transportem dłużyc, karpiny i gałęzi, i oczyszczeniem terenu po wycince,</t>
  </si>
  <si>
    <t>- wycinka drzew średnicy 46 - 55 cm wraz z karczowaniem pni i transportem dłużyc, karpiny i gałęzi, i oczyszczeniem terenu po wycince,</t>
  </si>
  <si>
    <t>- wycinka drzew średnicy 56 - 65 cm wraz z karczowaniem pni i transportem dłużyc, karpiny i gałęzi, i oczyszczeniem terenu po wycince,</t>
  </si>
  <si>
    <t>- wycinka drzew średnicy 66 - 75 cm wraz z karczowaniem pni i transportem dłużyc, karpiny i gałęzi, i oczyszczeniem terenu po wycince,</t>
  </si>
  <si>
    <t>- wycinka drzew średnicy 10 - 15 cm wraz z karczowaniem pni i transportem dłużyc, karpiny i gałęzi, i oczyszczeniem terenu po wycince,</t>
  </si>
  <si>
    <t>- wycinka drzew średnicy 76 - 85 cm wraz z karczowaniem pni i transportem dłużyc, karpiny i gałęzi, i oczyszczeniem terenu po wycince,</t>
  </si>
  <si>
    <t>ha</t>
  </si>
  <si>
    <t>- zabezpieczenie drzew o średnicy do 30 cm na okres wykonywania robót ziemnych</t>
  </si>
  <si>
    <t>- zabezpieczenie drzew o średnicy ponad 30 cm na okres wykonywania robót ziemnych</t>
  </si>
  <si>
    <t>- rozbiórka podbudowy z kruszywa kamiennego gr. 5 cm,</t>
  </si>
  <si>
    <t>- rozbiórka podbudowy z kruszywa kamiennego gr. 26 cm,</t>
  </si>
  <si>
    <t>Rozbiórka konstrukcji nawierzchni drogi powiatowej nr 1115W</t>
  </si>
  <si>
    <t>Rozbiórka nawierzchni dróg bocznych - gminnych</t>
  </si>
  <si>
    <t>- rozbiórka nawierzchni bitumicznej grubości 8 cm,</t>
  </si>
  <si>
    <t>- rozbiórka podbudowy z gruntu stabilizowanego gr. 20 cm,</t>
  </si>
  <si>
    <t>Rozbiórka nawierzchni zjazdów</t>
  </si>
  <si>
    <t>Rozbiórka nawierzchni chodników</t>
  </si>
  <si>
    <t>- rozbiórka nawierzchni bitumicznej grubości 5 cm,</t>
  </si>
  <si>
    <t>- rozbiórka nawierzchni betonowej gr. 12 cm,</t>
  </si>
  <si>
    <t>- rozbiórka podbudowy z kruszywa kamiennego gr. 15 cm,</t>
  </si>
  <si>
    <t>Rozbiórka obramowań nawierzchni</t>
  </si>
  <si>
    <t>- rozbiórka krawężników betonowych</t>
  </si>
  <si>
    <t>- rozbiórka ław betonowych</t>
  </si>
  <si>
    <t>- rozbiórka obrzeży 8x30 cm na podsypce piaskowej gr. 3 cm</t>
  </si>
  <si>
    <t>Rozbiórka ogrodzeń</t>
  </si>
  <si>
    <t>Rozbiórka elementów małej architektury</t>
  </si>
  <si>
    <t>- rozbiórka schodów betonowych</t>
  </si>
  <si>
    <t>kpl</t>
  </si>
  <si>
    <t>Rozbiórka przepustów pod zjazdami</t>
  </si>
  <si>
    <t>- rozbiórka przepustów rurowych 40-50cm wraz z rozbiórką podbudowy</t>
  </si>
  <si>
    <t>- rozbiórka ogrodzeń z siatki ślimakowej na linkach</t>
  </si>
  <si>
    <t>- rozbiórka ogrodzeń z przęseł z profili stalowych</t>
  </si>
  <si>
    <t>- rozbiórka ogrodzeń z prefabrykowanych elementów żelbetowych</t>
  </si>
  <si>
    <t>- rozbiórka ogrodzeń drewnianych</t>
  </si>
  <si>
    <t xml:space="preserve">- rozbiórka słupów murowanych </t>
  </si>
  <si>
    <t>D.01.03.01</t>
  </si>
  <si>
    <t>Przebudowa napowietrznych linii energetycznych:</t>
  </si>
  <si>
    <t>Przebudowa kablowych linii energetycznych:</t>
  </si>
  <si>
    <t>D.01.03.02</t>
  </si>
  <si>
    <t>D.01.03.04a</t>
  </si>
  <si>
    <t>Przebudowa linii telekomunikacyjnych</t>
  </si>
  <si>
    <t>D.03.01.02</t>
  </si>
  <si>
    <t>Przepusty stalowe z blachy falistej</t>
  </si>
  <si>
    <t>- przebudowa przepustu P1: rozbiórka przepustu betonowego średnicy 100cm L=12.6m wraz z betonowymi ściankami czołowymi, budowa przepustu z blach spiralnie karbowanych średnicy 120cm L=14.7m wraz z robotami towarzyszącymi</t>
  </si>
  <si>
    <t>Budowa kanału technologicznego</t>
  </si>
  <si>
    <t>- wykonanie podbudowy zasadniczej grubości 24 cm z mieszanki niezwiązanej z kruszywem C50/30  (kruszywo naturalne)</t>
  </si>
  <si>
    <t>- wykonanie podbudowy zasadniczej grubości 38 cm z mieszanki niezwiązanej z kruszywem C90/3  (kruszywo naturalne łamane stabilizowane mechanicznie)</t>
  </si>
  <si>
    <t>- wykonanie podbudowy zasadniczej grubości 20 cm z mieszanki niezwiązanej z kruszywem C90/3  (kruszywo naturalne łamane stabilizowane mechanicznie)</t>
  </si>
  <si>
    <t>- wykonanie podbudowy zasadniczej grubości 17 cm z mieszanki niezwiązanej z kruszywem C90/3  (kruszywo naturalne łamane stabilizowane mechanicznie)</t>
  </si>
  <si>
    <t>- wykonanie podbudowy zasadniczej grubości 15 cm z mieszanki niezwiązanej z kruszywem C90/3  (kruszywo naturalne łamane stabilizowane mechanicznie)</t>
  </si>
  <si>
    <t>Warstwa ulepszająca podłoże z kruszywa związanego hydraulicznie cementem</t>
  </si>
  <si>
    <t>- wykonanie warstwy mrozoochronnej grubości 30 cm z kruszywa stabilizowanego cementem - klasa wytrzymałości C1.5/2.0 wg PN-EN 14227-1 (Rm=2.5MPa) wytworzonego w mieszarkach stacjonarnych</t>
  </si>
  <si>
    <t>D.04.05.02a/05a</t>
  </si>
  <si>
    <t>D.05.01.04a</t>
  </si>
  <si>
    <t>Nawierzchnia z mieszanki kruszywa niezwiązanego</t>
  </si>
  <si>
    <t>- wykonanie nawierzchni z mieszanki niezwiązanej z kruszyw 0/31.5mm gr. 15cm o jasnej barwie - pobocza gruntowe ulepszone</t>
  </si>
  <si>
    <t>- wykonanie nawierzchni z mieszanki niezwiązanej gr. 15cm z mieszanki niezwiązanej C90/3 - zjazdy gospodarcze</t>
  </si>
  <si>
    <t>- ułożenie warstwy wiążącej grubości 8 cm z AC16W z asfaltem 50/70 (KR2),</t>
  </si>
  <si>
    <t>D.05.03.05a</t>
  </si>
  <si>
    <t>Nawierzchnia z betonu asfaltowego - warstwa ścieralna</t>
  </si>
  <si>
    <t>- ułożenie warstwy ścieralnej grubości 4 cm AC11S z asfaltem 50/70 (KR2)</t>
  </si>
  <si>
    <t>- ułożenie warstwy ścieralnej grubości 7 cm AC11S z asfaltem 50/70 (zjazdy - KR1)</t>
  </si>
  <si>
    <t>- ułożenie kostki betonowej typu Behaton koloru czerwonego o gr. 8 cm na podsypce cementowo - piaskowej gr. 3 cm, (wyspy dzielące)</t>
  </si>
  <si>
    <t xml:space="preserve">Umocnienie powierzchniowe skarp, rowów i ścieków </t>
  </si>
  <si>
    <t>Przegrody filtracyjne</t>
  </si>
  <si>
    <t>Umocnienie wylotów przykanalików</t>
  </si>
  <si>
    <t>Przepusty pod zjazdami</t>
  </si>
  <si>
    <t>- wykonanie palisady (przegrody filtracyjnej) z kołków drewnianych średnicy 10-12 cm wbitych na głębokość 120 cm, w tym:
palisada z kołków Ø9-10 cm - 9mb
geowłóknina - 17m2
narzut kamienny  - 3m3
piasek drobny otoczony geowłókniną - 2m3</t>
  </si>
  <si>
    <t>Umocnienie skarp płytami ażurowymi</t>
  </si>
  <si>
    <t>Umocnienie terenów zieleni, skarp, przeciwskarp rowów</t>
  </si>
  <si>
    <t>Ścieki skarpowe</t>
  </si>
  <si>
    <t>Umocnienie dna rowu - rów retencyjno-infiltracyjny</t>
  </si>
  <si>
    <t>Umocnienie dna rowu - brukiem</t>
  </si>
  <si>
    <t>- umocnienie dna rowu warstwą żwiru gr. 30cm frakcji 8-16mm</t>
  </si>
  <si>
    <t>- umocnienie dna rowu geowłókniną filtracyjną 5.8mm</t>
  </si>
  <si>
    <t>Podłoże ulepszone z gruntu ulepszonego wapnem lub z mieszanki kruszywa związanego spoiwem hydraulicznym</t>
  </si>
  <si>
    <t>Oznakowanie grubowarstwowe</t>
  </si>
  <si>
    <t>Oznakowanie poziome</t>
  </si>
  <si>
    <t>Oznakowanie cienkowarstwowe</t>
  </si>
  <si>
    <t>- linie segregacyjne ciągłe, przerywane, krawędziowe</t>
  </si>
  <si>
    <t>- ręczne malowanie stanowisk pojazdów z OzN (na całej szerokości nawierzchni)  farbą do znakowania koloru niebieskiego</t>
  </si>
  <si>
    <t>Roboty przygotowawcze</t>
  </si>
  <si>
    <t>- ustawianie konstrukcji składających się z trzech słupków</t>
  </si>
  <si>
    <t>- przymocowanie tarczy znaków drogowych o powierzchni ponad 0,3 m2 do słupków, (tablice z demontażu)</t>
  </si>
  <si>
    <t>Ścieki uliczne</t>
  </si>
  <si>
    <t>D.08.01.01</t>
  </si>
  <si>
    <t>Krawężniki betonowe</t>
  </si>
  <si>
    <t>D.10.00.00</t>
  </si>
  <si>
    <t>INNE ROBOTY</t>
  </si>
  <si>
    <t>D.10.01.01</t>
  </si>
  <si>
    <t>Przebudowa muru oporowego</t>
  </si>
  <si>
    <t>D.10.02.01</t>
  </si>
  <si>
    <t>Schody terenowe</t>
  </si>
  <si>
    <t>- schody terenowe z kostki brukowej betonowej gr. 8 cm na podbudowie z betonu cementowego C16/20  - wykonanie podbudowy</t>
  </si>
  <si>
    <t>- schody terenowe z kostki brukowej betonowej gr. 8 cm  z betonu cementowego C16/20 - ułożenie kostki brukowej na wcześniej wykonanej podbudowie</t>
  </si>
  <si>
    <t xml:space="preserve">- ułożenie obrzeża betonowego 8x30 cm na podsypce cementowo-piaskowej, </t>
  </si>
  <si>
    <t>Roboty rozbiórkowe i ziemne</t>
  </si>
  <si>
    <t>Roboty fundamentowe</t>
  </si>
  <si>
    <t>Roboty porządkowe i wykończeniowe</t>
  </si>
  <si>
    <t>- wykop w gruncie nieskalistym kat. I-IV z wywiezieniem urobku do utylizacji</t>
  </si>
  <si>
    <t>- wykonanie muru oporowego z grodzic GU 16-400, stal S355</t>
  </si>
  <si>
    <t>- zbrojenie oczepu muru oporowego stalą A-IIIN</t>
  </si>
  <si>
    <t>- beton oczepu muru oporowego C30/37</t>
  </si>
  <si>
    <t>- zabezpieczenie antykorozyjne powierzchni betonowej muru oporowego</t>
  </si>
  <si>
    <t>Razem:</t>
  </si>
  <si>
    <t>D.01.03.05</t>
  </si>
  <si>
    <t>Przebudowa podziemnych linii wodociągowych przy przebudowie i budowie dróg</t>
  </si>
  <si>
    <t>D.01.03.07</t>
  </si>
  <si>
    <t>Regulacja pionowa studzienek urządzeń podziemnych, roboty dodatkowe</t>
  </si>
  <si>
    <t>- regulacja wysokościowa studni kanalizacji sanitarnej</t>
  </si>
  <si>
    <t>- regulacja wysokościowa studzienek zaworów wodociągowych</t>
  </si>
  <si>
    <t>- osadzenie stalowych bram 2-skrzydłowych rozwieranych o powierzchni do 6 m2 - bramy z demontażu</t>
  </si>
  <si>
    <t>Kolizja 1</t>
  </si>
  <si>
    <t>Kolizja 2</t>
  </si>
  <si>
    <t>Kanalizacja deszczowa - roboty montażowe</t>
  </si>
  <si>
    <t>- montaż studni rewizyjnych z kręgów betonowych  fi 1200 mm, wraz z robotami ziemnymi,</t>
  </si>
  <si>
    <t>Wyloty przykanalików</t>
  </si>
  <si>
    <t>- budowa kanału (przykanalików) z rur PVC łączonych na wcisk o śr. zewn. 200 mm - rury lite SN16, wraz z robotami ziemnymi, podsypką, zasypką, umocnieniem ścian wykopów</t>
  </si>
  <si>
    <t>- montaż studzienek ściekowych fi 500mm z kratami żeliwnymi (typu ulicznego, krawężnikowo-jezdniowego, ugiętą, zgodnie z OT) i osadnikiem min. h=0,5 m wraz z robotami ziemnymi,</t>
  </si>
  <si>
    <t>Rowy kryte</t>
  </si>
  <si>
    <t>- montaż studni rewizyjnych z kręgów betonowych  fi 1000 mm, wraz z robotami ziemnymi, wraz z prefabrykowanym osadnikiem na wlocie (adaptacja KPED k. 01.14)</t>
  </si>
  <si>
    <t>- montaż studni rewizyjnych z kręgów betonowych  fi 1200 mm, wraz z robotami ziemnymi, wraz z prefabrykowanym osadnikiem na wlocie (adaptacja KPED k. 01.14)</t>
  </si>
  <si>
    <t>- montaż studni rewizyjnych z kręgów betonowych  fi 1200 mm, wraz z robotami ziemnymi, wraz z prefabrykowanym osadnikiem na wlocie (adaptacja KPED k. 01.14) - obustronnym</t>
  </si>
  <si>
    <t>- montaż odgałęzień siodłowych fi 200 mm  na kanale głównym</t>
  </si>
  <si>
    <t>- odwodnienie wykopu</t>
  </si>
  <si>
    <t>- budowa studni kablowych prefabrykowanych rozdzielczych SKR, typ SKR-2, grunt kategorii III (rama i pokrywa żeliwna) wraz z montażem elementów mechanicznej ochrony przed ingerencją osób nieuprawnionych w istniejących studniach kablowych, pokrywa dodatkowa z listwami, rama ciężka lub podwójna lekka</t>
  </si>
  <si>
    <t>- budowa studni kablowych prefabrykowanych rozdzielczych SKR, typ SKR-1, grunt kategorii III  wraz z montażem elementów mechanicznej ochrony przed ingerencją osób nieuprawnionych w istniejących studniach kablowych, pokrywa dodatkowa z listwami, rama ciężka lub podwójna lekka</t>
  </si>
  <si>
    <t>- budowa kanału technologicznego KTp z rur RHDPEp140/8,0 i RHDPEp110/6,3mm pod drogami i ulicami w gr.kat.III, 1 warstw.w ciągu, 2 rur.w warstwie, 2 otw.w ciągu</t>
  </si>
  <si>
    <t>- wykonanie przepustów pod przeszkodami terenowymi metodą płucząco-wierconą sterowaną, kategoria gruntu III, przepust do 30 m, rury RHDPEp140/8,0 i RHDPEp110/6,3mm,</t>
  </si>
  <si>
    <t>- przebudowa przepustu P2: rozbiórka przepustu betonowego średnicy 100cm L=11.8m wraz z betonowymi ściankami czołowymi, budowa przepustu z blach spiralnie karbowanych średnicy 120cm L=14.9m wraz z robotami towarzyszącymi</t>
  </si>
  <si>
    <t>- przebudowa przepustu P3: rozbiórka przepustu betonowego średnicy 60cm L=11.8m, budowa przepustu z blach spiralnie karbowanych średnicy 80cm L=12.9m wraz z robotami towarzyszącymi</t>
  </si>
  <si>
    <t>Kanalizacja deszczowa - roboty rozbiórkowe</t>
  </si>
  <si>
    <t>- demontaż studzienek ściekowych ulicznych betonowych o śr. 500 mm z osadnikiem bez syfonu</t>
  </si>
  <si>
    <t>- demontaż studni rewizyjnych z kręgów betonowych o śr. 1200 mm w gotowym wykopie o głęb. 3 m</t>
  </si>
  <si>
    <t>- demontaż rurociągu z PCW o śr. zew. 280 mm</t>
  </si>
  <si>
    <t>- demontaż rurociągu z PCW o śr. zew. 225 mm</t>
  </si>
  <si>
    <t>- ręczne wciąganie rur kanalizacji wtórnej, otwór wolny, rury w zwojach, 3xFi 40 mm + 1xpakiet mikrorurek doziemny 7x12/8mm + kabel lokalizacyjny</t>
  </si>
  <si>
    <t>- wykonanie przepustów, prostoliniowo, przeciskiem hydraulicznym, z powrotnym wciąganiem rur (kategoria gruntu III-IV), długość do 10 m, rury RHDPEp 110/6,3mm i RHDPEp 140/8,0mm,</t>
  </si>
  <si>
    <t>- budowa kanału technologicznego KTu (1x 1RHDPEk-S10mm, 3x RHDPEwp40/3,7mm, 1x doziemna wiązka mikrorur 7x12/8mm)
 w gr.kat.III, wraz z robotami towarzyszącymi: 
montażem złączy rur polietylenowych, rury HDPE Fi 40 mm, złączki skręcane
montażem złączy rur polietylenowych, mikrorura 12/8mm
badaniem szczelności
uszczelnieniem rur rurociągu kablowego i mikrorur</t>
  </si>
  <si>
    <t>- montaż regulatora przepływu (Qmax=30 l/s)
Zmontowany regulator musi posiadać następujące cechy:
- pracować "na mokro" - podczas pracy możliwe jest zanurzenie w medium
- nie posiadać części ruchomych, mogących ulec zablokowaniu
- działać samoczynnie (brak konieczności zasilania w energię elektryczną, brak konieczności stosowania automatyki)
- wykonanie z materiałów nie podatnych na korozję</t>
  </si>
  <si>
    <t>Ochrona istniejących drzew w okresie budowy drogi</t>
  </si>
  <si>
    <t>D.01.02.01a</t>
  </si>
  <si>
    <t>- demontaż rurociągu z PCW o śr. zew. do 110 mm - wraz z wywozem i utylizacją zdemontowanych elementów</t>
  </si>
  <si>
    <t>- zabezpieczenie istniejącego wodociągu rurą ochroną 250mm z ociepleniem</t>
  </si>
  <si>
    <t>- zabezpieczenie rurą ochroną typu AROT na kablach</t>
  </si>
  <si>
    <t>- demontaż hydrantu nadziemnego o średnicy nominalnej 80 mm - ANALOGIA - wraz z wywozem zdemontowanych elementów i ich zdeponowaniem</t>
  </si>
  <si>
    <t>- budowa hydrantu o śr. 80 mm, wraz z robotami towarzyszącymi, armaturą</t>
  </si>
  <si>
    <t>- budowa przyłączy wodociągowych z rur ciśnieniowych PE o śr. zewn. 32-50 mm; fi 32,0 mm - 11,0m,</t>
  </si>
  <si>
    <t>- układanie w rurze przepustowej kabla: 3xkabel XRUHAKXS 1x120/50mm2</t>
  </si>
  <si>
    <t xml:space="preserve">- układanie w wykopie rur ochronnych HDPE o średnicy 160mm (SRS160) wraz z robotami ziemnymi, </t>
  </si>
  <si>
    <t>- układanie w rowach kablowych, kabli  z przykryciem folią: 3xkabel XRUHAKXS 1x120/50mm2, wraz z robotami ziemnymi, montażem muf, badaniami linii kablowej</t>
  </si>
  <si>
    <t>- wyznaczenie i ustawienie nowych znaków granicznych po podziale nieruchomości, wraz z wymaganymi opracowaniami geodezyjnymi</t>
  </si>
  <si>
    <t>- budowa studni kablowych prefabrykowanych rozdzielczych SK-2 dwuelementowych (pokrywa ryglowana) w gruncie kat.III</t>
  </si>
  <si>
    <t>- budowa studni kablowych prefabrykowanych rozdzielczych SKR, typ SKR-1  (pokrywa ryglowana), grunt kategorii III</t>
  </si>
  <si>
    <t>- budowa studni kablowych prefabrykowanych rozdzielczych SKR, typ SK-1, grunt kategorii III</t>
  </si>
  <si>
    <t>- regulacja wysokości istniejących studni kablowych</t>
  </si>
  <si>
    <t>Kanalizacja kablowa</t>
  </si>
  <si>
    <t>- budowa kanalizacji kablowej z rur RHDPEp110/6,3 w gr.kat.III, 1 warstw.w ciągu kan., 1 rur.w warstwie, 1 otw.w ciągu kan.</t>
  </si>
  <si>
    <t>- budowa kanalizacji kablowej z rur RPP 110/6,3mm w gr.kat.III, 1 warstw.w ciągu kan., 1 rur.w warstwie, 1 otw.w ciągu kan.</t>
  </si>
  <si>
    <t>- mechaniczna rozbiórka studni kablowych przy przebudowie</t>
  </si>
  <si>
    <t>- rozbiórka kanalizacji 1-otworowej</t>
  </si>
  <si>
    <t>- montaż i ustawienie słupów pojed.żelbet.o dług. 8.5 m z jedną belką ustojow.w terenie płaskim</t>
  </si>
  <si>
    <t>- montaż i ustawienie podpór pojed.z głowicą jednoczęściową do słupów pojed.żelbet.o dług. 8-10 m</t>
  </si>
  <si>
    <t>- zawieszanie kabli nadziemnych XzTKMXpwn 15x4x0,6 na podbudowie słupowej, podnoszenie z ziemi, kabel ósemkowy o średnicy zewnętrznej do 15 mm</t>
  </si>
  <si>
    <t>- zawieszanie kabli nadziemnych XzTKMXpwn 5x4x0,6 na podbudowie słupowej, podnoszenie z ziemi, kabel ósemkowy o średnicy zewnętrznej do 15 mm</t>
  </si>
  <si>
    <t>- przewieszanie istniejących kabli nadziemnych na nowe słupy</t>
  </si>
  <si>
    <t>- zdemontowanie słupów A-owych i z podporą o długości 7 m ze szczudłami żelbet.w terenie płaskim o kat.gruntu III</t>
  </si>
  <si>
    <t>- zdemontowanie słupów pojedynczych o długości 7 m ze szczudłami żelbet.i ustojem w terenie płaskim o kat.gruntu III</t>
  </si>
  <si>
    <t>Linia napowietrzna</t>
  </si>
  <si>
    <t>- ręczne wciąganie kabla XzTKMXpw 15x4x0,6 w powłoce termoplast. do kanaliz.kablowej</t>
  </si>
  <si>
    <t>- ręczne wciąganie kabla XzTKMXpw 10x4x0,5 w powłoce termoplast. do kanaliz.kablowej</t>
  </si>
  <si>
    <t>- ręczne wciąganie kabla XzTKMXpw 5x4x0,5 w powłoce termoplast. do kanaliz.kablowej</t>
  </si>
  <si>
    <t>- ręczne wciąganie kabla XzTKMXpw 2x2x0,5 w powłoce termoplast. do kanaliz.kablowej</t>
  </si>
  <si>
    <t>- budowa obiektów podziemnych z rur RHDPEp110/6,3 pod drogami i ulicami w gr.kat.III, 1 warstw.w ciągu, 1 rur.w warstwie, 1 otw.w ciągu</t>
  </si>
  <si>
    <t>- budowa obiektów podziemnych - montaż rur osłonowych dwudzielnych 160mm na istniejących ciągach kablowych</t>
  </si>
  <si>
    <t>-układanie kabla XzTMKXpw o śr. do 30 mm w powłoce termoplast.w rowie kablow.w gr.kat.III - pierwszy</t>
  </si>
  <si>
    <t>- ręczne wciąganie kabla XzTKMXpw 15x4x0,6 w powłoce termoplast. do rur osłonowych</t>
  </si>
  <si>
    <t>- wyciąganie kabla o śr. do 30 mm w powłoce termoplast.z kanal.kablow.</t>
  </si>
  <si>
    <t>- demontaż kabli naziemnych na podbudowie słupowej wraz z osprzętem</t>
  </si>
  <si>
    <t>- rozbiórka nawierzchni z brukowca 13-17 cm</t>
  </si>
  <si>
    <t>- demontaż stanowiska słupowego linii napowietrznej wraz z montażem i stawianiem słupa jednożerdziowego, z ustojem prefabrykowanym Uo, z żerdziami o długości 12m, słup P12/4.3 wraz z wszelkimi robotami towarzyszącymi: przełożeniem przęseł, montażem ograniczników przepieć, uziomów, przełożeniem oprawy oświetleniowej wraz z nowym wysięgnikiem</t>
  </si>
  <si>
    <t>- demontaż kabli wielożyłowych układanych w ziemi, o masie: ponad 2,0 do 3,0 kg/m /grunt kat.III-IV/ (3 kable SN)</t>
  </si>
  <si>
    <t>- budowa rurociągu - rury PCW ciśnieniowe kielichowe łączone na uszczelkę gumową o śr. zewn. 90 mm wraz z dwukrotnym płukaniem, dezynfekcją i próbą szczelności, rurami ochronnymi i oznakowaniem trasy taśmą z tworzywa sztucznego, robotami ziemnymi, armaturą</t>
  </si>
  <si>
    <t>- budowa rurociągu - rury PCW ciśnieniowe kielichowe łączone na uszczelkę gumową o śr. zewn. 110 mm wraz z dwukrotnym płukaniem, dezynfekcją i próbą szczelności, rurami ochronnymi i oznakowaniem trasy taśmą z tworzywa sztucznego, robotami ziemnymi, armaturą</t>
  </si>
  <si>
    <t>- tymczasowe zabezpieczenie nieruchomości ogrodzeniem z siatki leśnej do czasu realizacji docelowego ogrodzenia przez właściciela nieruchomości</t>
  </si>
  <si>
    <t>- budowa kanału z rur żelbetowych  łączonych na uszczelkę gumową o śr. 800 mm wraz z robotami ziemnymi, podsypką, zasypką i umocnieniem ścian wykopów,</t>
  </si>
  <si>
    <t>- budowa kanału z rur żelbetowych  łączonych na uszczelkę gumową o śr. 400 mm  wraz z robotami ziemnymi, podsypką, zasypką i umocnieniem ścian wykopów,</t>
  </si>
  <si>
    <t>- budowa kanału z rur żelbetowych  łączonych na uszczelkę gumową o śr. 300 mm  wraz z robotami ziemnymi, podsypką, zasypką i umocnieniem ścian wykopów,</t>
  </si>
  <si>
    <t>- budowa kanału (przykanalików) z rur PVC łączonych na wcisk o śr. zewn. 200 mm - rury lite SN16  wraz z robotami ziemnymi, podsypką, zasypką i umocnieniem ścian wykopów,</t>
  </si>
  <si>
    <t>- montaż studzienek ściekowych fi 500mm z kratami żeliwnymi typu ulicznego, krawężnikowo-jezdniowego, ugiętą i osadnikiem min. h=0,5 m wraz z montażem i robotami ziemnymi,</t>
  </si>
  <si>
    <t>- budowa kanału z rur żelbetowych  łączonych na uszczelkę gumową o śr. 600 mm (wytrzymałość rur 120kN/mb) wraz z robotami ziemnymi, podsypką, zasypką i umocnieniem ścian wykopów,</t>
  </si>
  <si>
    <t>- budowa kanału z rur żelbetowych  łączonych na uszczelkę gumową o śr. 400 mm (wytrzymałość rur 60kN/mb) wraz z robotami ziemnymi, podsypką, zasypką i umocnieniem ścian wykopów,</t>
  </si>
  <si>
    <t>- budowa kanału z rur żelbetowych  łączonych na uszczelkę gumową o śr. 300 mm (wytrzymałość rur 100kN/mb) wraz z robotami ziemnymi, podsypką, zasypką i umocnieniem ścian wykopów,</t>
  </si>
  <si>
    <t>- rozbiórka istniejącego muru oporowego</t>
  </si>
  <si>
    <t>- zabezpieczenie antykorozyjne powierzchni stalowej grodzic  muru oporowego - zaspawanie zamków, oczyszczenie konstrukcji + pokrycie zestawem powłok malarskich min 240µm na gł. 20 cm poniżej docelowego poziomu terenu</t>
  </si>
  <si>
    <t>- oblicowanie muru oporowego materacem gabionowym z wypełnieniem kamieniem naturalnym.</t>
  </si>
  <si>
    <t>- ręczne plantowanie skarpy powyżej muru oporowego na szerokość 0,5m licząc od oczepu żelbetowego</t>
  </si>
  <si>
    <t>STWIORB, PB, PW RD</t>
  </si>
  <si>
    <t>STWIORB, PB, PW IZ</t>
  </si>
  <si>
    <t>STWIORB, PB, PW E</t>
  </si>
  <si>
    <t>STWIORB, PB, PW T</t>
  </si>
  <si>
    <t>STWIORB, PB, PW W</t>
  </si>
  <si>
    <t>STWIORB, PB, PW KD</t>
  </si>
  <si>
    <t>STWIORB, PW SOR</t>
  </si>
  <si>
    <t>STWIORB, PB, PW PMO</t>
  </si>
  <si>
    <t>- umocnienie skarp i dna rowu płytami ażurowymi 60x40x10 cm, w tym:
ustawienie oporników betonowy o wymiarach 12x25x100 cm na podsypce cementowo-piaskowej grubości 5 cm - 165mb
ława betonowa zwykła (3.7 m3),</t>
  </si>
  <si>
    <t>- rozbiórka podbudowy z kruszywa kamiennego gr. 20 cm,</t>
  </si>
  <si>
    <t>- wykonanie przepustów z rur karbowanych HDPE średnicy 40 cm, w tym:
wykopy pod konstrukcję przepustu
ława żwirowa grubości 20 cm 
podsypka piaskowa gr. 15 cm  
prefabrykowany wlot i wylot 
zasypka rur
umocnienie wlotu/wylotu kamieniem polnym na warstwie betonu C16/20 gr. 20cm</t>
  </si>
  <si>
    <t>- wykonanie przepustów z rur karbowanych HDPE średnicy 60 cm, w tym:
wykopy pod konstrukcję przepustu
ława żwirowa grubości 20 cm
podsypka piaskowa gr. 15 cm 
prefabrykowany wlot i wylot
zasypka rur
umocnienie wlotu/wylotu kamieniem polnym na warstwie betonu C16/20 gr. 20cm</t>
  </si>
  <si>
    <t>Umocnienie wylotu brukiem na warstwie betonu C16/20 gr. 20 cm, w tym:
bruk 
obrzeże betonowe 8x30 cm
ława betonowa zwykła z betonu C12/15
umocnienie skarp darniną</t>
  </si>
  <si>
    <t>- przymocowanie tarczy znaków drogowych o powierzchni ponad 0,3 m2 do słupków, znaki typu A średnie</t>
  </si>
  <si>
    <t>- przymocowanie tarczy znaków drogowych o powierzchni ponad 0,3 m2 do słupków, znaki typu B średnie</t>
  </si>
  <si>
    <t>- przymocowanie tarczy znaków drogowych o powierzchni ponad 0,3 m2 do słupków, znaki typu C średnie</t>
  </si>
  <si>
    <t>- przymocowanie tarczy znaków drogowych o powierzchni ponad 0,3 m2 do słupków, znaki typu D średnie</t>
  </si>
  <si>
    <t>- przymocowanie tarczy znaków drogowych o powierzchni ponad 0,3 m2 do słupków, znaki typu E</t>
  </si>
  <si>
    <t>- przymocowanie tarczy znaków drogowych o powierzchni ponad 0,3 m2 do słupków, znaki typu T</t>
  </si>
  <si>
    <t>- przymocowanie tarczy znaków drogowych o powierzchni ponad 0,3 m2 do słupków, znaki typu U-3</t>
  </si>
  <si>
    <t>- przymocowanie tarczy znaków drogowych o powierzchni ponad 0,3 m2 do słupków, znaki typu U-6</t>
  </si>
  <si>
    <t>Kolizja 3</t>
  </si>
  <si>
    <t>- roboty pomiarowe sytuacyjno-wysokościowe w terenie równinnym, inwentaryzacja powykonawcza</t>
  </si>
  <si>
    <t>odcinek od km 0+000,00 do km 2+780,00</t>
  </si>
  <si>
    <t>Nadzór archeologiczny</t>
  </si>
  <si>
    <t>kalkulacja własna</t>
  </si>
  <si>
    <t>Nadzór archeologiczny przy pracach ziemnych na terenie inwestycji zgodnie z postanowieniem Mazowieckiego Wijewódzkiego Konserwatora Zabytków</t>
  </si>
  <si>
    <t xml:space="preserve">- zdjęcie warstwy humusu śr. grubości 30 cm (do poziomu gruntów rodzimych) wraz z transportem w obrębie  lub poza teren budowy </t>
  </si>
  <si>
    <t>- frezowanie nawierzchni na średnią głębokość od 7 cm - 14 cm</t>
  </si>
  <si>
    <t>- rozbiórka nawierzchni z brukowej kostki betonowej gr. 8 cm na podsypce cementowo-piaskowej gr. 3 cm wraz z oczyszczeniem i spaletowaniem</t>
  </si>
  <si>
    <t>- usunięcie nasypów niekontrolowanych wraz z transportem urobku na składowisko Wykonawcy</t>
  </si>
  <si>
    <t>- mechaniczne wykonanie wykopów - grunt na odkład, wraz z transportem urobku na składowisko Wykonawcy</t>
  </si>
  <si>
    <t>- profilowanie i zagęszczenie podłoża gruntowego pod konstrukcję</t>
  </si>
  <si>
    <t>oczyszczenie i skropienie warstw konstrukcyjnych bitumicznych</t>
  </si>
  <si>
    <t>- wykonanie warstwy ulepszonego podłoża gr. 25 cm z gruntu stabilizowanego spoiwem hydraulicznym C0.4/0.5 lub wapnem Rc0.5 wytworzonego w mieszarkach stacjonarnych</t>
  </si>
  <si>
    <t>- wykonanie ścieku skarpowego, w tym:
umocnieniem dna rowu płytami betonowymi KPED k01.03 na podsypce cementowo-piaskowej
umocnienie skarp darniną</t>
  </si>
  <si>
    <t>- umocnienie dna rowu i skarp płytami ażurowymi na podbudowie z betonu C12/15 gr. 20cm, w tym:</t>
  </si>
  <si>
    <t>- ułożenie krawężników betonowych 20x22 typu najazdowego na podsypce cementowo-piaskowej, w tym:
ława betonowa z oporemz betonu C15/12
krawężnik skośny lewy/prawy</t>
  </si>
  <si>
    <t>- ułożenie krawężników betonowych 15x22 typu najazdowego na podsypce cementowo-piaskowej, w tym:
ława betonowa z oporemz betonu C15/12
krawężnik skośny lewy/prawy</t>
  </si>
  <si>
    <t>- ułożenie krawężnika kamiennego uliczny 15x30 cm na podsypce cementowo-piaskowej, w tym:
ława betonowa z oporemz betonu C15/12</t>
  </si>
  <si>
    <t>- ułożenie obrzeża betonowego 8x30 cm na podsypce cementowo-piaskowej, w tym:
ława betonowa z oporemz betonu C15/12</t>
  </si>
  <si>
    <t>- ułożenie ścieku przykrawężnikowego z dwóch rzędów kostki brukowej betonowej prostokątnej na podsypce cementowo-piaskowej, w tym:
ława betonowa zwykłaz betonu C15/12</t>
  </si>
  <si>
    <t>- ułożenie ścieku drogowego korytkowego KPED k.01.03. na podsypce cementowo-piaskowej, w tym:
ława betonowa zwykłaz betonu C15/12</t>
  </si>
  <si>
    <t xml:space="preserve"> oczyszczenie i skropieni warstw konstrukcyjnych niebitumicznych,</t>
  </si>
  <si>
    <t>…..............................................</t>
  </si>
  <si>
    <t>podpis i pieczęć Wykonawcy</t>
  </si>
  <si>
    <t>VAT 23%:</t>
  </si>
  <si>
    <t>KOSZTORYS OFERTOWY
ROZBUDOWA DROGI POWIATOWEJ NR 1115W PRZYTYK - KOŻUCHÓW – DO D ROGI KRAJOWEJ NR 48 (I ETAP)</t>
  </si>
  <si>
    <t>Razem wartość robót netto:</t>
  </si>
  <si>
    <t>Razem wartość robót brutto:</t>
  </si>
  <si>
    <r>
      <t>m</t>
    </r>
    <r>
      <rPr>
        <vertAlign val="superscript"/>
        <sz val="11"/>
        <rFont val="Arial Narrow"/>
        <family val="2"/>
        <charset val="238"/>
      </rPr>
      <t>2</t>
    </r>
  </si>
  <si>
    <r>
      <t>m</t>
    </r>
    <r>
      <rPr>
        <vertAlign val="superscript"/>
        <sz val="11"/>
        <rFont val="Arial Narrow"/>
        <family val="2"/>
        <charset val="238"/>
      </rPr>
      <t>3</t>
    </r>
  </si>
  <si>
    <r>
      <t xml:space="preserve"> - montaż prefabrykowanego wylotu rowu krytego </t>
    </r>
    <r>
      <rPr>
        <sz val="11"/>
        <rFont val="Calibri"/>
        <family val="2"/>
        <charset val="238"/>
      </rPr>
      <t>Ø</t>
    </r>
    <r>
      <rPr>
        <sz val="11"/>
        <rFont val="Arial Narrow"/>
        <family val="2"/>
        <charset val="238"/>
      </rPr>
      <t>0.6 - adaptacja - rozwiązanie typowe wg. KPED k.02.16.  (z zabezpieczeniem wylotu kratą)</t>
    </r>
  </si>
  <si>
    <r>
      <t xml:space="preserve"> - montaż prefabrykowanego wylotu rowu krytego </t>
    </r>
    <r>
      <rPr>
        <sz val="11"/>
        <rFont val="Calibri"/>
        <family val="2"/>
        <charset val="238"/>
      </rPr>
      <t>Ø</t>
    </r>
    <r>
      <rPr>
        <sz val="11"/>
        <rFont val="Arial Narrow"/>
        <family val="2"/>
        <charset val="238"/>
      </rPr>
      <t>0.4 - adaptacja - rozwiązanie typowe wg. KPED k.02.16. (z zabezpieczeniem wylotu kratą)</t>
    </r>
  </si>
  <si>
    <t>3.</t>
  </si>
  <si>
    <t>4.</t>
  </si>
  <si>
    <t>5.</t>
  </si>
  <si>
    <t>6.</t>
  </si>
  <si>
    <t>7.</t>
  </si>
  <si>
    <t>J.m.</t>
  </si>
  <si>
    <r>
      <t xml:space="preserve">- montaż złączy, skrzynek, uziomów, pomiary, w tym:
</t>
    </r>
    <r>
      <rPr>
        <sz val="10"/>
        <rFont val="Arial Narrow"/>
        <family val="2"/>
        <charset val="238"/>
      </rPr>
      <t xml:space="preserve">  - montaż złączy równoległych kabli wypełnionych ułożonych w kanalizacji kablowej z zastosowaniem modułów łączników żył i termokurczliwych osłon wzmocnionych, kabel o 100 parach - 1 złącze
  - montaż złączy równoległych kabli wypełnionych ułożonych w kanalizacji kablowej z zastosowaniem modułów łączników żył i termokurczliwych osłon wzmocnionych, kabel o 30 parach - 1 złącze
  - montaż złączy równoległych kabli wypełnionych ułożonych w kanalizacji kablowej z zastosowaniem modułów łączników żył i termokurczliwych osłon wzmocnionych, kabel o 20 parach - 1 złącze
  - montaż złączy równoległych kabli wypełnionych ułożonych w kanalizacji kablowej z zastosowaniem modułów łączników żył i termokurczliwych osłon wzmocnionych, kabel o 10 parach - 2 złącza
  - montaż złączy równoległych kabli wypełnionych ułożonych w kanalizacji kablowej z zastosowaniem pojedynczych łączników żył i termokurczliwych osłon wzmocnionych, kabel o 2 parach - 8 złącz
  - montaż złączy równoległych kabli wypełnionych ułożonych w kanalizacji kablowej z zastosowaniem modułów łączników żył i termokurczliwych osłon wzmocnionych, kabel o 30 parach  - 2 złącza
  - pomiary końcowe prądem stałym kabla o 30 parach - 2 odcinki
  - pomiary tłumienności skutecznej przy jednej częstotliwości kabla o 30 parach - 2 odcinki
  - pomiary końcowe prądem stałym kabla o 20 parach - 1 odcinek
  - pomiary tłumienności skutecznej przy jednej częstotliwości kabla o 20 parach - 1 odcinek
  - pomiary końcowe prądem stałym kabla o 10 parach - 2 odcinki
  - pomiary tłumienności skutecznej przy jednej częstotliwości kabla o 10 parach - 2 odcinki
  - pomiary końcowe prądem stałym kabla o 2 parach - 4 odcinki</t>
    </r>
  </si>
  <si>
    <t>L.p.</t>
  </si>
  <si>
    <t>- ułożenie opornika betonowego 12x25 cm na podsypce cementowo-piaskowej , w tym:
ława betonowa z oporem z betonu C15/12</t>
  </si>
  <si>
    <t>- ułożenie krawężników betonowych 20x30 typu ulicznego na podsypce cementowo-piaskowej, w tym:
ława betonowa z oporemz betonu C15/12</t>
  </si>
  <si>
    <t>- ułożenie krawężników betonowych 15x30 typu ulicznego na podsypce cementowo-piaskowej, w tym:
ława betonowa z oporemz betonu C15/12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</si>
</sst>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vertAlign val="superscript"/>
      <sz val="11"/>
      <name val="Arial Narrow"/>
      <family val="2"/>
      <charset val="238"/>
    </font>
    <font>
      <sz val="11"/>
      <name val="Calibri"/>
      <family val="2"/>
      <charset val="238"/>
    </font>
    <font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10" fillId="0" borderId="0"/>
    <xf numFmtId="0" fontId="5" fillId="0" borderId="0"/>
    <xf numFmtId="0" fontId="9" fillId="0" borderId="0"/>
    <xf numFmtId="0" fontId="9" fillId="0" borderId="0"/>
    <xf numFmtId="0" fontId="1" fillId="0" borderId="0"/>
  </cellStyleXfs>
  <cellXfs count="53">
    <xf numFmtId="0" fontId="0" fillId="0" borderId="0" xfId="0"/>
    <xf numFmtId="0" fontId="13" fillId="5" borderId="0" xfId="18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 vertical="center" wrapText="1"/>
    </xf>
    <xf numFmtId="0" fontId="12" fillId="2" borderId="2" xfId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center" vertical="center" wrapText="1"/>
    </xf>
    <xf numFmtId="4" fontId="12" fillId="2" borderId="2" xfId="1" applyNumberFormat="1" applyFont="1" applyFill="1" applyBorder="1" applyAlignment="1" applyProtection="1">
      <alignment horizontal="center" vertical="center"/>
    </xf>
    <xf numFmtId="4" fontId="12" fillId="2" borderId="2" xfId="1" applyNumberFormat="1" applyFont="1" applyFill="1" applyBorder="1" applyAlignment="1" applyProtection="1">
      <alignment horizontal="center" vertical="center" wrapText="1"/>
    </xf>
    <xf numFmtId="0" fontId="17" fillId="2" borderId="2" xfId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 wrapText="1"/>
    </xf>
    <xf numFmtId="4" fontId="17" fillId="2" borderId="2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Protection="1"/>
    <xf numFmtId="0" fontId="14" fillId="3" borderId="2" xfId="1" applyFont="1" applyFill="1" applyBorder="1" applyAlignment="1" applyProtection="1">
      <alignment horizontal="center" vertical="center"/>
    </xf>
    <xf numFmtId="0" fontId="12" fillId="3" borderId="2" xfId="1" applyFont="1" applyFill="1" applyBorder="1" applyAlignment="1" applyProtection="1">
      <alignment horizontal="center" vertical="center"/>
    </xf>
    <xf numFmtId="0" fontId="12" fillId="3" borderId="2" xfId="1" applyFont="1" applyFill="1" applyBorder="1" applyAlignment="1" applyProtection="1">
      <alignment vertical="center" wrapText="1"/>
    </xf>
    <xf numFmtId="4" fontId="14" fillId="3" borderId="2" xfId="1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center" wrapText="1"/>
    </xf>
    <xf numFmtId="4" fontId="12" fillId="2" borderId="2" xfId="0" applyNumberFormat="1" applyFont="1" applyFill="1" applyBorder="1" applyAlignment="1" applyProtection="1">
      <alignment horizontal="right" vertical="center"/>
    </xf>
    <xf numFmtId="0" fontId="14" fillId="0" borderId="2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2" xfId="1" quotePrefix="1" applyFont="1" applyFill="1" applyBorder="1" applyAlignment="1" applyProtection="1">
      <alignment vertical="center" wrapText="1"/>
    </xf>
    <xf numFmtId="4" fontId="14" fillId="0" borderId="2" xfId="1" applyNumberFormat="1" applyFont="1" applyFill="1" applyBorder="1" applyAlignment="1" applyProtection="1">
      <alignment horizontal="right" vertical="center"/>
    </xf>
    <xf numFmtId="0" fontId="14" fillId="0" borderId="2" xfId="12" applyFont="1" applyFill="1" applyBorder="1" applyAlignment="1" applyProtection="1">
      <alignment horizontal="center" vertical="center"/>
    </xf>
    <xf numFmtId="0" fontId="14" fillId="0" borderId="2" xfId="12" quotePrefix="1" applyFont="1" applyFill="1" applyBorder="1" applyAlignment="1" applyProtection="1">
      <alignment vertical="center" wrapText="1"/>
    </xf>
    <xf numFmtId="4" fontId="14" fillId="0" borderId="2" xfId="12" applyNumberFormat="1" applyFont="1" applyFill="1" applyBorder="1" applyAlignment="1" applyProtection="1">
      <alignment horizontal="right" vertical="center"/>
    </xf>
    <xf numFmtId="0" fontId="14" fillId="4" borderId="2" xfId="0" applyFont="1" applyFill="1" applyBorder="1" applyAlignment="1" applyProtection="1">
      <alignment horizontal="center" vertical="center"/>
    </xf>
    <xf numFmtId="0" fontId="12" fillId="4" borderId="2" xfId="0" quotePrefix="1" applyFont="1" applyFill="1" applyBorder="1" applyAlignment="1" applyProtection="1">
      <alignment vertical="center" wrapText="1"/>
    </xf>
    <xf numFmtId="0" fontId="14" fillId="4" borderId="2" xfId="12" applyFont="1" applyFill="1" applyBorder="1" applyAlignment="1" applyProtection="1">
      <alignment horizontal="center" vertical="center"/>
    </xf>
    <xf numFmtId="4" fontId="14" fillId="4" borderId="2" xfId="0" applyNumberFormat="1" applyFont="1" applyFill="1" applyBorder="1" applyAlignment="1" applyProtection="1">
      <alignment horizontal="right" vertical="center"/>
    </xf>
    <xf numFmtId="4" fontId="14" fillId="4" borderId="2" xfId="12" applyNumberFormat="1" applyFont="1" applyFill="1" applyBorder="1" applyAlignment="1" applyProtection="1">
      <alignment horizontal="right" vertical="center"/>
    </xf>
    <xf numFmtId="4" fontId="14" fillId="4" borderId="2" xfId="1" applyNumberFormat="1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2" xfId="0" quotePrefix="1" applyFont="1" applyFill="1" applyBorder="1" applyAlignment="1" applyProtection="1">
      <alignment vertical="center" wrapText="1"/>
    </xf>
    <xf numFmtId="4" fontId="14" fillId="0" borderId="2" xfId="0" applyNumberFormat="1" applyFont="1" applyFill="1" applyBorder="1" applyAlignment="1" applyProtection="1">
      <alignment horizontal="right" vertical="center"/>
    </xf>
    <xf numFmtId="4" fontId="14" fillId="0" borderId="0" xfId="0" applyNumberFormat="1" applyFont="1" applyFill="1" applyBorder="1" applyProtection="1"/>
    <xf numFmtId="3" fontId="14" fillId="0" borderId="0" xfId="0" applyNumberFormat="1" applyFont="1" applyFill="1" applyBorder="1" applyProtection="1"/>
    <xf numFmtId="0" fontId="14" fillId="0" borderId="2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vertical="center" wrapText="1"/>
    </xf>
    <xf numFmtId="4" fontId="14" fillId="6" borderId="2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 wrapText="1"/>
    </xf>
    <xf numFmtId="4" fontId="12" fillId="0" borderId="0" xfId="0" applyNumberFormat="1" applyFont="1" applyFill="1" applyBorder="1" applyAlignment="1" applyProtection="1">
      <alignment horizontal="right" vertical="center"/>
    </xf>
    <xf numFmtId="4" fontId="12" fillId="0" borderId="2" xfId="0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 applyProtection="1">
      <alignment vertical="center"/>
    </xf>
    <xf numFmtId="4" fontId="12" fillId="0" borderId="3" xfId="0" applyNumberFormat="1" applyFont="1" applyFill="1" applyBorder="1" applyAlignment="1" applyProtection="1">
      <alignment vertical="center"/>
    </xf>
    <xf numFmtId="4" fontId="14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horizontal="center" vertical="top"/>
    </xf>
    <xf numFmtId="4" fontId="14" fillId="0" borderId="0" xfId="0" applyNumberFormat="1" applyFont="1" applyFill="1" applyBorder="1" applyAlignment="1" applyProtection="1">
      <alignment vertical="center"/>
    </xf>
    <xf numFmtId="4" fontId="14" fillId="0" borderId="2" xfId="1" applyNumberFormat="1" applyFont="1" applyFill="1" applyBorder="1" applyAlignment="1" applyProtection="1">
      <alignment horizontal="right" vertical="center"/>
      <protection locked="0"/>
    </xf>
    <xf numFmtId="4" fontId="14" fillId="0" borderId="2" xfId="12" applyNumberFormat="1" applyFont="1" applyFill="1" applyBorder="1" applyAlignment="1" applyProtection="1">
      <alignment horizontal="right" vertical="center"/>
      <protection locked="0"/>
    </xf>
    <xf numFmtId="4" fontId="14" fillId="0" borderId="2" xfId="0" applyNumberFormat="1" applyFont="1" applyFill="1" applyBorder="1" applyAlignment="1" applyProtection="1">
      <alignment horizontal="right" vertical="center" wrapText="1"/>
      <protection locked="0"/>
    </xf>
  </cellXfs>
  <cellStyles count="21">
    <cellStyle name="_PERSONAL" xfId="2" xr:uid="{00000000-0005-0000-0000-000000000000}"/>
    <cellStyle name="_PERSONAL_1" xfId="3" xr:uid="{00000000-0005-0000-0000-000001000000}"/>
    <cellStyle name="Comma [0]_laroux" xfId="4" xr:uid="{00000000-0005-0000-0000-000002000000}"/>
    <cellStyle name="Comma_laroux" xfId="5" xr:uid="{00000000-0005-0000-0000-000003000000}"/>
    <cellStyle name="Currency [0]_laroux" xfId="6" xr:uid="{00000000-0005-0000-0000-000004000000}"/>
    <cellStyle name="Currency_laroux" xfId="7" xr:uid="{00000000-0005-0000-0000-000005000000}"/>
    <cellStyle name="Normal_laroux" xfId="8" xr:uid="{00000000-0005-0000-0000-000006000000}"/>
    <cellStyle name="normální_laroux" xfId="9" xr:uid="{00000000-0005-0000-0000-000007000000}"/>
    <cellStyle name="Normalny" xfId="0" builtinId="0"/>
    <cellStyle name="Normalny 10" xfId="19" xr:uid="{00000000-0005-0000-0000-000009000000}"/>
    <cellStyle name="Normalny 2" xfId="10" xr:uid="{00000000-0005-0000-0000-00000A000000}"/>
    <cellStyle name="Normalny 2 2" xfId="11" xr:uid="{00000000-0005-0000-0000-00000B000000}"/>
    <cellStyle name="Normalny 2 3" xfId="12" xr:uid="{00000000-0005-0000-0000-00000C000000}"/>
    <cellStyle name="Normalny 3" xfId="13" xr:uid="{00000000-0005-0000-0000-00000D000000}"/>
    <cellStyle name="Normalny 3 2" xfId="14" xr:uid="{00000000-0005-0000-0000-00000E000000}"/>
    <cellStyle name="Normalny 4" xfId="15" xr:uid="{00000000-0005-0000-0000-00000F000000}"/>
    <cellStyle name="Normalny 5" xfId="16" xr:uid="{00000000-0005-0000-0000-000010000000}"/>
    <cellStyle name="Normalny 5 2" xfId="20" xr:uid="{00000000-0005-0000-0000-000011000000}"/>
    <cellStyle name="Normalny 6" xfId="1" xr:uid="{00000000-0005-0000-0000-000012000000}"/>
    <cellStyle name="Normalny_POL" xfId="18" xr:uid="{00000000-0005-0000-0000-000014000000}"/>
    <cellStyle name="Styl 1" xfId="17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1"/>
  <sheetViews>
    <sheetView tabSelected="1" zoomScale="130" zoomScaleNormal="130" zoomScaleSheetLayoutView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7" sqref="F7"/>
    </sheetView>
  </sheetViews>
  <sheetFormatPr defaultColWidth="9" defaultRowHeight="16.5"/>
  <cols>
    <col min="1" max="1" width="4.625" style="41" customWidth="1"/>
    <col min="2" max="2" width="11.625" style="41" customWidth="1"/>
    <col min="3" max="3" width="52.625" style="41" customWidth="1"/>
    <col min="4" max="4" width="6.625" style="41" customWidth="1"/>
    <col min="5" max="5" width="8.625" style="49" customWidth="1"/>
    <col min="6" max="6" width="10.625" style="49" customWidth="1"/>
    <col min="7" max="7" width="12.625" style="35" customWidth="1"/>
    <col min="8" max="8" width="5.125" style="2" bestFit="1" customWidth="1"/>
    <col min="9" max="9" width="4.5" style="2" bestFit="1" customWidth="1"/>
    <col min="10" max="10" width="6.5" style="2" bestFit="1" customWidth="1"/>
    <col min="11" max="12" width="5.5" style="2" bestFit="1" customWidth="1"/>
    <col min="13" max="13" width="4.25" style="2" bestFit="1" customWidth="1"/>
    <col min="14" max="16384" width="9" style="2"/>
  </cols>
  <sheetData>
    <row r="1" spans="1:7" ht="42" customHeight="1">
      <c r="A1" s="1" t="s">
        <v>326</v>
      </c>
      <c r="B1" s="1"/>
      <c r="C1" s="1"/>
      <c r="D1" s="1"/>
      <c r="E1" s="1"/>
      <c r="F1" s="1"/>
      <c r="G1" s="1"/>
    </row>
    <row r="2" spans="1:7" ht="27" customHeight="1">
      <c r="A2" s="3" t="s">
        <v>302</v>
      </c>
      <c r="B2" s="3"/>
      <c r="C2" s="3"/>
      <c r="D2" s="3"/>
      <c r="E2" s="3"/>
      <c r="F2" s="3"/>
      <c r="G2" s="3"/>
    </row>
    <row r="3" spans="1:7" ht="33">
      <c r="A3" s="4" t="s">
        <v>340</v>
      </c>
      <c r="B3" s="5" t="s">
        <v>0</v>
      </c>
      <c r="C3" s="5" t="s">
        <v>1</v>
      </c>
      <c r="D3" s="5" t="s">
        <v>338</v>
      </c>
      <c r="E3" s="6" t="s">
        <v>4</v>
      </c>
      <c r="F3" s="7" t="s">
        <v>2</v>
      </c>
      <c r="G3" s="7" t="s">
        <v>3</v>
      </c>
    </row>
    <row r="4" spans="1:7" s="11" customFormat="1" ht="12.75">
      <c r="A4" s="8" t="s">
        <v>5</v>
      </c>
      <c r="B4" s="8" t="s">
        <v>6</v>
      </c>
      <c r="C4" s="9" t="s">
        <v>333</v>
      </c>
      <c r="D4" s="8" t="s">
        <v>334</v>
      </c>
      <c r="E4" s="10" t="s">
        <v>335</v>
      </c>
      <c r="F4" s="10" t="s">
        <v>336</v>
      </c>
      <c r="G4" s="10" t="s">
        <v>337</v>
      </c>
    </row>
    <row r="5" spans="1:7">
      <c r="A5" s="12"/>
      <c r="B5" s="13" t="s">
        <v>7</v>
      </c>
      <c r="C5" s="14" t="s">
        <v>8</v>
      </c>
      <c r="D5" s="12" t="s">
        <v>9</v>
      </c>
      <c r="E5" s="15" t="s">
        <v>9</v>
      </c>
      <c r="F5" s="15" t="s">
        <v>9</v>
      </c>
      <c r="G5" s="15" t="s">
        <v>9</v>
      </c>
    </row>
    <row r="6" spans="1:7">
      <c r="A6" s="16"/>
      <c r="B6" s="16" t="s">
        <v>10</v>
      </c>
      <c r="C6" s="17" t="s">
        <v>11</v>
      </c>
      <c r="D6" s="16"/>
      <c r="E6" s="18"/>
      <c r="F6" s="18" t="s">
        <v>186</v>
      </c>
      <c r="G6" s="18">
        <f>SUM(G7:G8)</f>
        <v>0</v>
      </c>
    </row>
    <row r="7" spans="1:7" ht="33">
      <c r="A7" s="19">
        <v>1</v>
      </c>
      <c r="B7" s="20" t="s">
        <v>279</v>
      </c>
      <c r="C7" s="21" t="s">
        <v>301</v>
      </c>
      <c r="D7" s="19" t="s">
        <v>12</v>
      </c>
      <c r="E7" s="22">
        <v>2.78</v>
      </c>
      <c r="F7" s="50">
        <v>0</v>
      </c>
      <c r="G7" s="22">
        <f>ROUND(E7*ROUND(F7,2),2)</f>
        <v>0</v>
      </c>
    </row>
    <row r="8" spans="1:7" ht="33">
      <c r="A8" s="19">
        <f>A7+1</f>
        <v>2</v>
      </c>
      <c r="B8" s="20" t="s">
        <v>279</v>
      </c>
      <c r="C8" s="21" t="s">
        <v>233</v>
      </c>
      <c r="D8" s="19" t="s">
        <v>35</v>
      </c>
      <c r="E8" s="22">
        <v>28</v>
      </c>
      <c r="F8" s="50">
        <v>0</v>
      </c>
      <c r="G8" s="22">
        <f>ROUND(E8*ROUND(F8,2),2)</f>
        <v>0</v>
      </c>
    </row>
    <row r="9" spans="1:7">
      <c r="A9" s="16"/>
      <c r="B9" s="16" t="s">
        <v>34</v>
      </c>
      <c r="C9" s="17" t="s">
        <v>66</v>
      </c>
      <c r="D9" s="16"/>
      <c r="E9" s="18"/>
      <c r="F9" s="18" t="s">
        <v>186</v>
      </c>
      <c r="G9" s="18">
        <f>SUM(G10:G19)</f>
        <v>0</v>
      </c>
    </row>
    <row r="10" spans="1:7" ht="33">
      <c r="A10" s="19">
        <f>A8+1</f>
        <v>3</v>
      </c>
      <c r="B10" s="20" t="s">
        <v>280</v>
      </c>
      <c r="C10" s="21" t="s">
        <v>79</v>
      </c>
      <c r="D10" s="19" t="s">
        <v>35</v>
      </c>
      <c r="E10" s="22">
        <v>73</v>
      </c>
      <c r="F10" s="50">
        <v>0</v>
      </c>
      <c r="G10" s="22">
        <f t="shared" ref="G10:G19" si="0">ROUND(E10*ROUND(F10,2),2)</f>
        <v>0</v>
      </c>
    </row>
    <row r="11" spans="1:7" ht="33">
      <c r="A11" s="19">
        <f>A10+1</f>
        <v>4</v>
      </c>
      <c r="B11" s="20" t="s">
        <v>280</v>
      </c>
      <c r="C11" s="21" t="s">
        <v>86</v>
      </c>
      <c r="D11" s="19" t="s">
        <v>35</v>
      </c>
      <c r="E11" s="22">
        <v>91</v>
      </c>
      <c r="F11" s="50">
        <v>0</v>
      </c>
      <c r="G11" s="22">
        <f t="shared" si="0"/>
        <v>0</v>
      </c>
    </row>
    <row r="12" spans="1:7" ht="33">
      <c r="A12" s="19">
        <f t="shared" ref="A12:A13" si="1">A11+1</f>
        <v>5</v>
      </c>
      <c r="B12" s="20" t="s">
        <v>280</v>
      </c>
      <c r="C12" s="21" t="s">
        <v>80</v>
      </c>
      <c r="D12" s="19" t="s">
        <v>35</v>
      </c>
      <c r="E12" s="22">
        <v>57</v>
      </c>
      <c r="F12" s="50">
        <v>0</v>
      </c>
      <c r="G12" s="22">
        <f t="shared" si="0"/>
        <v>0</v>
      </c>
    </row>
    <row r="13" spans="1:7" ht="33">
      <c r="A13" s="19">
        <f t="shared" si="1"/>
        <v>6</v>
      </c>
      <c r="B13" s="20" t="s">
        <v>280</v>
      </c>
      <c r="C13" s="21" t="s">
        <v>81</v>
      </c>
      <c r="D13" s="19" t="s">
        <v>35</v>
      </c>
      <c r="E13" s="22">
        <v>8</v>
      </c>
      <c r="F13" s="50">
        <v>0</v>
      </c>
      <c r="G13" s="22">
        <f t="shared" si="0"/>
        <v>0</v>
      </c>
    </row>
    <row r="14" spans="1:7" ht="33">
      <c r="A14" s="19">
        <f t="shared" ref="A14:A18" si="2">A13+1</f>
        <v>7</v>
      </c>
      <c r="B14" s="20" t="s">
        <v>280</v>
      </c>
      <c r="C14" s="21" t="s">
        <v>82</v>
      </c>
      <c r="D14" s="19" t="s">
        <v>35</v>
      </c>
      <c r="E14" s="22">
        <v>24</v>
      </c>
      <c r="F14" s="50">
        <v>0</v>
      </c>
      <c r="G14" s="22">
        <f t="shared" si="0"/>
        <v>0</v>
      </c>
    </row>
    <row r="15" spans="1:7" ht="33">
      <c r="A15" s="19">
        <f t="shared" si="2"/>
        <v>8</v>
      </c>
      <c r="B15" s="20" t="s">
        <v>280</v>
      </c>
      <c r="C15" s="21" t="s">
        <v>83</v>
      </c>
      <c r="D15" s="19" t="s">
        <v>35</v>
      </c>
      <c r="E15" s="22">
        <v>21</v>
      </c>
      <c r="F15" s="50">
        <v>0</v>
      </c>
      <c r="G15" s="22">
        <f t="shared" si="0"/>
        <v>0</v>
      </c>
    </row>
    <row r="16" spans="1:7" ht="33">
      <c r="A16" s="19">
        <f t="shared" si="2"/>
        <v>9</v>
      </c>
      <c r="B16" s="20" t="s">
        <v>280</v>
      </c>
      <c r="C16" s="21" t="s">
        <v>84</v>
      </c>
      <c r="D16" s="19" t="s">
        <v>35</v>
      </c>
      <c r="E16" s="22">
        <v>7</v>
      </c>
      <c r="F16" s="50">
        <v>0</v>
      </c>
      <c r="G16" s="22">
        <f t="shared" si="0"/>
        <v>0</v>
      </c>
    </row>
    <row r="17" spans="1:10" ht="33">
      <c r="A17" s="19">
        <f t="shared" si="2"/>
        <v>10</v>
      </c>
      <c r="B17" s="20" t="s">
        <v>280</v>
      </c>
      <c r="C17" s="21" t="s">
        <v>85</v>
      </c>
      <c r="D17" s="19" t="s">
        <v>35</v>
      </c>
      <c r="E17" s="22">
        <v>11</v>
      </c>
      <c r="F17" s="50">
        <v>0</v>
      </c>
      <c r="G17" s="22">
        <f t="shared" si="0"/>
        <v>0</v>
      </c>
    </row>
    <row r="18" spans="1:10" ht="33">
      <c r="A18" s="19">
        <f t="shared" si="2"/>
        <v>11</v>
      </c>
      <c r="B18" s="20" t="s">
        <v>280</v>
      </c>
      <c r="C18" s="21" t="s">
        <v>87</v>
      </c>
      <c r="D18" s="19" t="s">
        <v>35</v>
      </c>
      <c r="E18" s="22">
        <v>12</v>
      </c>
      <c r="F18" s="50">
        <v>0</v>
      </c>
      <c r="G18" s="22">
        <f t="shared" si="0"/>
        <v>0</v>
      </c>
    </row>
    <row r="19" spans="1:10" ht="33">
      <c r="A19" s="19">
        <f>A18+1</f>
        <v>12</v>
      </c>
      <c r="B19" s="20" t="s">
        <v>280</v>
      </c>
      <c r="C19" s="21" t="s">
        <v>61</v>
      </c>
      <c r="D19" s="19" t="s">
        <v>88</v>
      </c>
      <c r="E19" s="22">
        <v>0.15570000000000001</v>
      </c>
      <c r="F19" s="50">
        <v>0</v>
      </c>
      <c r="G19" s="22">
        <f t="shared" si="0"/>
        <v>0</v>
      </c>
    </row>
    <row r="20" spans="1:10">
      <c r="A20" s="16"/>
      <c r="B20" s="16" t="s">
        <v>223</v>
      </c>
      <c r="C20" s="17" t="s">
        <v>222</v>
      </c>
      <c r="D20" s="16"/>
      <c r="E20" s="18"/>
      <c r="F20" s="18" t="s">
        <v>186</v>
      </c>
      <c r="G20" s="18">
        <f>SUM(G21:G22)</f>
        <v>0</v>
      </c>
    </row>
    <row r="21" spans="1:10" ht="33">
      <c r="A21" s="19">
        <f>A19+1</f>
        <v>13</v>
      </c>
      <c r="B21" s="20" t="s">
        <v>279</v>
      </c>
      <c r="C21" s="21" t="s">
        <v>89</v>
      </c>
      <c r="D21" s="19" t="s">
        <v>35</v>
      </c>
      <c r="E21" s="22">
        <v>95</v>
      </c>
      <c r="F21" s="50">
        <v>0</v>
      </c>
      <c r="G21" s="22">
        <f t="shared" ref="G21:G22" si="3">ROUND(E21*ROUND(F21,2),2)</f>
        <v>0</v>
      </c>
    </row>
    <row r="22" spans="1:10" ht="33">
      <c r="A22" s="19">
        <f>A21+1</f>
        <v>14</v>
      </c>
      <c r="B22" s="20" t="s">
        <v>279</v>
      </c>
      <c r="C22" s="21" t="s">
        <v>90</v>
      </c>
      <c r="D22" s="19" t="s">
        <v>35</v>
      </c>
      <c r="E22" s="22">
        <v>53</v>
      </c>
      <c r="F22" s="50">
        <v>0</v>
      </c>
      <c r="G22" s="22">
        <f t="shared" si="3"/>
        <v>0</v>
      </c>
    </row>
    <row r="23" spans="1:10">
      <c r="A23" s="16"/>
      <c r="B23" s="16" t="s">
        <v>13</v>
      </c>
      <c r="C23" s="17" t="s">
        <v>59</v>
      </c>
      <c r="D23" s="16"/>
      <c r="E23" s="18"/>
      <c r="F23" s="18" t="s">
        <v>186</v>
      </c>
      <c r="G23" s="18">
        <f>SUM(G24:G24)</f>
        <v>0</v>
      </c>
    </row>
    <row r="24" spans="1:10" ht="33">
      <c r="A24" s="23">
        <f>A19+1</f>
        <v>13</v>
      </c>
      <c r="B24" s="20" t="s">
        <v>279</v>
      </c>
      <c r="C24" s="24" t="s">
        <v>306</v>
      </c>
      <c r="D24" s="23" t="s">
        <v>329</v>
      </c>
      <c r="E24" s="25">
        <f>6568+9137</f>
        <v>15705</v>
      </c>
      <c r="F24" s="51">
        <v>0</v>
      </c>
      <c r="G24" s="22">
        <f>ROUND(E24*ROUND(F24,2),2)</f>
        <v>0</v>
      </c>
    </row>
    <row r="25" spans="1:10">
      <c r="A25" s="16"/>
      <c r="B25" s="16" t="s">
        <v>36</v>
      </c>
      <c r="C25" s="17" t="s">
        <v>37</v>
      </c>
      <c r="D25" s="16"/>
      <c r="E25" s="18"/>
      <c r="F25" s="18" t="s">
        <v>186</v>
      </c>
      <c r="G25" s="18">
        <f>SUM(G27:G56)</f>
        <v>0</v>
      </c>
    </row>
    <row r="26" spans="1:10">
      <c r="A26" s="26"/>
      <c r="B26" s="26"/>
      <c r="C26" s="27" t="s">
        <v>93</v>
      </c>
      <c r="D26" s="28"/>
      <c r="E26" s="29"/>
      <c r="F26" s="30"/>
      <c r="G26" s="31"/>
    </row>
    <row r="27" spans="1:10" ht="33">
      <c r="A27" s="32">
        <f>A24+1</f>
        <v>14</v>
      </c>
      <c r="B27" s="20" t="s">
        <v>279</v>
      </c>
      <c r="C27" s="33" t="s">
        <v>261</v>
      </c>
      <c r="D27" s="23" t="s">
        <v>329</v>
      </c>
      <c r="E27" s="34">
        <v>2600</v>
      </c>
      <c r="F27" s="51">
        <v>0</v>
      </c>
      <c r="G27" s="22">
        <f t="shared" ref="G27:G30" si="4">ROUND(E27*ROUND(F27,2),2)</f>
        <v>0</v>
      </c>
    </row>
    <row r="28" spans="1:10" ht="33">
      <c r="A28" s="32">
        <f>A27+1</f>
        <v>15</v>
      </c>
      <c r="B28" s="20" t="s">
        <v>279</v>
      </c>
      <c r="C28" s="33" t="s">
        <v>91</v>
      </c>
      <c r="D28" s="23" t="s">
        <v>329</v>
      </c>
      <c r="E28" s="34">
        <v>3931</v>
      </c>
      <c r="F28" s="51">
        <v>0</v>
      </c>
      <c r="G28" s="22">
        <f t="shared" si="4"/>
        <v>0</v>
      </c>
      <c r="J28" s="35"/>
    </row>
    <row r="29" spans="1:10" ht="33">
      <c r="A29" s="32">
        <f t="shared" ref="A29:A30" si="5">A28+1</f>
        <v>16</v>
      </c>
      <c r="B29" s="20" t="s">
        <v>279</v>
      </c>
      <c r="C29" s="33" t="s">
        <v>92</v>
      </c>
      <c r="D29" s="23" t="s">
        <v>329</v>
      </c>
      <c r="E29" s="34">
        <v>2600</v>
      </c>
      <c r="F29" s="51">
        <v>0</v>
      </c>
      <c r="G29" s="22">
        <f t="shared" si="4"/>
        <v>0</v>
      </c>
    </row>
    <row r="30" spans="1:10" ht="33">
      <c r="A30" s="32">
        <f t="shared" si="5"/>
        <v>17</v>
      </c>
      <c r="B30" s="20" t="s">
        <v>279</v>
      </c>
      <c r="C30" s="33" t="s">
        <v>307</v>
      </c>
      <c r="D30" s="23" t="s">
        <v>329</v>
      </c>
      <c r="E30" s="34">
        <v>14331</v>
      </c>
      <c r="F30" s="51">
        <v>0</v>
      </c>
      <c r="G30" s="22">
        <f t="shared" si="4"/>
        <v>0</v>
      </c>
    </row>
    <row r="31" spans="1:10">
      <c r="A31" s="26"/>
      <c r="B31" s="26"/>
      <c r="C31" s="27" t="s">
        <v>94</v>
      </c>
      <c r="D31" s="28"/>
      <c r="E31" s="29"/>
      <c r="F31" s="30"/>
      <c r="G31" s="31"/>
    </row>
    <row r="32" spans="1:10" ht="33">
      <c r="A32" s="32">
        <f>A30+1</f>
        <v>18</v>
      </c>
      <c r="B32" s="20" t="s">
        <v>279</v>
      </c>
      <c r="C32" s="33" t="s">
        <v>95</v>
      </c>
      <c r="D32" s="23" t="s">
        <v>329</v>
      </c>
      <c r="E32" s="34">
        <v>461</v>
      </c>
      <c r="F32" s="51">
        <v>0</v>
      </c>
      <c r="G32" s="22">
        <f t="shared" ref="G32:G34" si="6">ROUND(E32*ROUND(F32,2),2)</f>
        <v>0</v>
      </c>
    </row>
    <row r="33" spans="1:9" ht="33">
      <c r="A33" s="32">
        <f>A32+1</f>
        <v>19</v>
      </c>
      <c r="B33" s="20" t="s">
        <v>279</v>
      </c>
      <c r="C33" s="33" t="s">
        <v>288</v>
      </c>
      <c r="D33" s="23" t="s">
        <v>329</v>
      </c>
      <c r="E33" s="34">
        <v>461</v>
      </c>
      <c r="F33" s="51">
        <v>0</v>
      </c>
      <c r="G33" s="22">
        <f t="shared" si="6"/>
        <v>0</v>
      </c>
    </row>
    <row r="34" spans="1:9" ht="33">
      <c r="A34" s="32">
        <f>A33+1</f>
        <v>20</v>
      </c>
      <c r="B34" s="20" t="s">
        <v>279</v>
      </c>
      <c r="C34" s="33" t="s">
        <v>96</v>
      </c>
      <c r="D34" s="23" t="s">
        <v>329</v>
      </c>
      <c r="E34" s="34">
        <v>461</v>
      </c>
      <c r="F34" s="51">
        <v>0</v>
      </c>
      <c r="G34" s="22">
        <f t="shared" si="6"/>
        <v>0</v>
      </c>
    </row>
    <row r="35" spans="1:9">
      <c r="A35" s="26"/>
      <c r="B35" s="26"/>
      <c r="C35" s="27" t="s">
        <v>97</v>
      </c>
      <c r="D35" s="28"/>
      <c r="E35" s="29"/>
      <c r="F35" s="30"/>
      <c r="G35" s="31"/>
    </row>
    <row r="36" spans="1:9" ht="33">
      <c r="A36" s="23">
        <f>A34+1</f>
        <v>21</v>
      </c>
      <c r="B36" s="20" t="s">
        <v>279</v>
      </c>
      <c r="C36" s="24" t="s">
        <v>308</v>
      </c>
      <c r="D36" s="23" t="s">
        <v>329</v>
      </c>
      <c r="E36" s="25">
        <v>215</v>
      </c>
      <c r="F36" s="51">
        <v>0</v>
      </c>
      <c r="G36" s="22">
        <f t="shared" ref="G36:G39" si="7">ROUND(E36*ROUND(F36,2),2)</f>
        <v>0</v>
      </c>
    </row>
    <row r="37" spans="1:9" ht="33">
      <c r="A37" s="32">
        <f>A36+1</f>
        <v>22</v>
      </c>
      <c r="B37" s="20" t="s">
        <v>279</v>
      </c>
      <c r="C37" s="33" t="s">
        <v>99</v>
      </c>
      <c r="D37" s="23" t="s">
        <v>329</v>
      </c>
      <c r="E37" s="34">
        <v>180</v>
      </c>
      <c r="F37" s="51">
        <v>0</v>
      </c>
      <c r="G37" s="22">
        <f t="shared" si="7"/>
        <v>0</v>
      </c>
    </row>
    <row r="38" spans="1:9" ht="33">
      <c r="A38" s="32">
        <f t="shared" ref="A38:A39" si="8">A37+1</f>
        <v>23</v>
      </c>
      <c r="B38" s="20" t="s">
        <v>279</v>
      </c>
      <c r="C38" s="33" t="s">
        <v>100</v>
      </c>
      <c r="D38" s="23" t="s">
        <v>329</v>
      </c>
      <c r="E38" s="34">
        <v>73</v>
      </c>
      <c r="F38" s="51">
        <v>0</v>
      </c>
      <c r="G38" s="22">
        <f t="shared" si="7"/>
        <v>0</v>
      </c>
    </row>
    <row r="39" spans="1:9" ht="33">
      <c r="A39" s="32">
        <f t="shared" si="8"/>
        <v>24</v>
      </c>
      <c r="B39" s="20" t="s">
        <v>279</v>
      </c>
      <c r="C39" s="33" t="s">
        <v>101</v>
      </c>
      <c r="D39" s="23" t="s">
        <v>329</v>
      </c>
      <c r="E39" s="34">
        <f>E38+E37+E36</f>
        <v>468</v>
      </c>
      <c r="F39" s="51">
        <v>0</v>
      </c>
      <c r="G39" s="22">
        <f t="shared" si="7"/>
        <v>0</v>
      </c>
    </row>
    <row r="40" spans="1:9">
      <c r="A40" s="26"/>
      <c r="B40" s="26"/>
      <c r="C40" s="27" t="s">
        <v>98</v>
      </c>
      <c r="D40" s="28"/>
      <c r="E40" s="29"/>
      <c r="F40" s="30"/>
      <c r="G40" s="31"/>
    </row>
    <row r="41" spans="1:9" ht="33">
      <c r="A41" s="32">
        <f>A39+1</f>
        <v>25</v>
      </c>
      <c r="B41" s="20" t="s">
        <v>279</v>
      </c>
      <c r="C41" s="24" t="s">
        <v>308</v>
      </c>
      <c r="D41" s="23" t="s">
        <v>329</v>
      </c>
      <c r="E41" s="34">
        <v>561</v>
      </c>
      <c r="F41" s="51">
        <v>0</v>
      </c>
      <c r="G41" s="22">
        <f t="shared" ref="G41:G42" si="9">ROUND(E41*ROUND(F41,2),2)</f>
        <v>0</v>
      </c>
    </row>
    <row r="42" spans="1:9" ht="33">
      <c r="A42" s="32">
        <f>A41+1</f>
        <v>26</v>
      </c>
      <c r="B42" s="20" t="s">
        <v>279</v>
      </c>
      <c r="C42" s="33" t="s">
        <v>101</v>
      </c>
      <c r="D42" s="23" t="s">
        <v>329</v>
      </c>
      <c r="E42" s="34">
        <v>561</v>
      </c>
      <c r="F42" s="51">
        <v>0</v>
      </c>
      <c r="G42" s="22">
        <f t="shared" si="9"/>
        <v>0</v>
      </c>
    </row>
    <row r="43" spans="1:9">
      <c r="A43" s="26"/>
      <c r="B43" s="26"/>
      <c r="C43" s="27" t="s">
        <v>102</v>
      </c>
      <c r="D43" s="28"/>
      <c r="E43" s="29"/>
      <c r="F43" s="30"/>
      <c r="G43" s="31"/>
    </row>
    <row r="44" spans="1:9" ht="33">
      <c r="A44" s="32">
        <f>A42+1</f>
        <v>27</v>
      </c>
      <c r="B44" s="20" t="s">
        <v>279</v>
      </c>
      <c r="C44" s="24" t="s">
        <v>103</v>
      </c>
      <c r="D44" s="23" t="s">
        <v>14</v>
      </c>
      <c r="E44" s="34">
        <v>438</v>
      </c>
      <c r="F44" s="51">
        <v>0</v>
      </c>
      <c r="G44" s="22">
        <f t="shared" ref="G44:G46" si="10">ROUND(E44*ROUND(F44,2),2)</f>
        <v>0</v>
      </c>
    </row>
    <row r="45" spans="1:9" ht="33">
      <c r="A45" s="32">
        <f>A44+1</f>
        <v>28</v>
      </c>
      <c r="B45" s="20" t="s">
        <v>279</v>
      </c>
      <c r="C45" s="24" t="s">
        <v>104</v>
      </c>
      <c r="D45" s="23" t="s">
        <v>330</v>
      </c>
      <c r="E45" s="34">
        <v>28</v>
      </c>
      <c r="F45" s="51">
        <v>0</v>
      </c>
      <c r="G45" s="22">
        <f t="shared" si="10"/>
        <v>0</v>
      </c>
      <c r="I45" s="36"/>
    </row>
    <row r="46" spans="1:9" ht="33">
      <c r="A46" s="32">
        <f>A45+1</f>
        <v>29</v>
      </c>
      <c r="B46" s="20" t="s">
        <v>279</v>
      </c>
      <c r="C46" s="24" t="s">
        <v>105</v>
      </c>
      <c r="D46" s="23" t="s">
        <v>14</v>
      </c>
      <c r="E46" s="34">
        <v>365</v>
      </c>
      <c r="F46" s="51">
        <v>0</v>
      </c>
      <c r="G46" s="22">
        <f t="shared" si="10"/>
        <v>0</v>
      </c>
    </row>
    <row r="47" spans="1:9">
      <c r="A47" s="26"/>
      <c r="B47" s="26"/>
      <c r="C47" s="27" t="s">
        <v>106</v>
      </c>
      <c r="D47" s="28"/>
      <c r="E47" s="29"/>
      <c r="F47" s="30"/>
      <c r="G47" s="31"/>
    </row>
    <row r="48" spans="1:9" ht="33">
      <c r="A48" s="32">
        <f>A46+1</f>
        <v>30</v>
      </c>
      <c r="B48" s="20" t="s">
        <v>279</v>
      </c>
      <c r="C48" s="24" t="s">
        <v>112</v>
      </c>
      <c r="D48" s="23" t="s">
        <v>14</v>
      </c>
      <c r="E48" s="34">
        <v>26</v>
      </c>
      <c r="F48" s="51">
        <v>0</v>
      </c>
      <c r="G48" s="22">
        <f t="shared" ref="G48:G52" si="11">ROUND(E48*ROUND(F48,2),2)</f>
        <v>0</v>
      </c>
    </row>
    <row r="49" spans="1:9" ht="33">
      <c r="A49" s="32">
        <f>A48+1</f>
        <v>31</v>
      </c>
      <c r="B49" s="20" t="s">
        <v>279</v>
      </c>
      <c r="C49" s="24" t="s">
        <v>113</v>
      </c>
      <c r="D49" s="23" t="s">
        <v>329</v>
      </c>
      <c r="E49" s="34">
        <v>49</v>
      </c>
      <c r="F49" s="51">
        <v>0</v>
      </c>
      <c r="G49" s="22">
        <f t="shared" si="11"/>
        <v>0</v>
      </c>
    </row>
    <row r="50" spans="1:9" ht="33">
      <c r="A50" s="32">
        <f t="shared" ref="A50:A52" si="12">A49+1</f>
        <v>32</v>
      </c>
      <c r="B50" s="20" t="s">
        <v>279</v>
      </c>
      <c r="C50" s="24" t="s">
        <v>114</v>
      </c>
      <c r="D50" s="23" t="s">
        <v>329</v>
      </c>
      <c r="E50" s="34">
        <v>35</v>
      </c>
      <c r="F50" s="51">
        <v>0</v>
      </c>
      <c r="G50" s="22">
        <f t="shared" si="11"/>
        <v>0</v>
      </c>
    </row>
    <row r="51" spans="1:9" ht="33">
      <c r="A51" s="32">
        <f t="shared" si="12"/>
        <v>33</v>
      </c>
      <c r="B51" s="20" t="s">
        <v>279</v>
      </c>
      <c r="C51" s="24" t="s">
        <v>115</v>
      </c>
      <c r="D51" s="23" t="s">
        <v>329</v>
      </c>
      <c r="E51" s="34">
        <v>60</v>
      </c>
      <c r="F51" s="51">
        <v>0</v>
      </c>
      <c r="G51" s="22">
        <f t="shared" si="11"/>
        <v>0</v>
      </c>
    </row>
    <row r="52" spans="1:9" ht="33">
      <c r="A52" s="32">
        <f t="shared" si="12"/>
        <v>34</v>
      </c>
      <c r="B52" s="20" t="s">
        <v>279</v>
      </c>
      <c r="C52" s="24" t="s">
        <v>116</v>
      </c>
      <c r="D52" s="23" t="s">
        <v>330</v>
      </c>
      <c r="E52" s="34">
        <v>3</v>
      </c>
      <c r="F52" s="51">
        <v>0</v>
      </c>
      <c r="G52" s="22">
        <f t="shared" si="11"/>
        <v>0</v>
      </c>
      <c r="I52" s="36"/>
    </row>
    <row r="53" spans="1:9">
      <c r="A53" s="26"/>
      <c r="B53" s="26"/>
      <c r="C53" s="27" t="s">
        <v>107</v>
      </c>
      <c r="D53" s="28"/>
      <c r="E53" s="29"/>
      <c r="F53" s="30"/>
      <c r="G53" s="31"/>
    </row>
    <row r="54" spans="1:9" ht="33">
      <c r="A54" s="32">
        <f>A52+1</f>
        <v>35</v>
      </c>
      <c r="B54" s="20" t="s">
        <v>279</v>
      </c>
      <c r="C54" s="24" t="s">
        <v>108</v>
      </c>
      <c r="D54" s="23" t="s">
        <v>329</v>
      </c>
      <c r="E54" s="34">
        <v>5</v>
      </c>
      <c r="F54" s="51">
        <v>0</v>
      </c>
      <c r="G54" s="22">
        <f>ROUND(E54*ROUND(F54,2),2)</f>
        <v>0</v>
      </c>
    </row>
    <row r="55" spans="1:9">
      <c r="A55" s="26"/>
      <c r="B55" s="26"/>
      <c r="C55" s="27" t="s">
        <v>110</v>
      </c>
      <c r="D55" s="28"/>
      <c r="E55" s="29"/>
      <c r="F55" s="30"/>
      <c r="G55" s="31"/>
    </row>
    <row r="56" spans="1:9" ht="33">
      <c r="A56" s="32">
        <f>A54+1</f>
        <v>36</v>
      </c>
      <c r="B56" s="20" t="s">
        <v>279</v>
      </c>
      <c r="C56" s="24" t="s">
        <v>111</v>
      </c>
      <c r="D56" s="23" t="s">
        <v>14</v>
      </c>
      <c r="E56" s="34">
        <v>56</v>
      </c>
      <c r="F56" s="51">
        <v>0</v>
      </c>
      <c r="G56" s="22">
        <f>ROUND(E56*ROUND(F56,2),2)</f>
        <v>0</v>
      </c>
    </row>
    <row r="57" spans="1:9">
      <c r="A57" s="16"/>
      <c r="B57" s="16" t="s">
        <v>117</v>
      </c>
      <c r="C57" s="17" t="s">
        <v>118</v>
      </c>
      <c r="D57" s="16"/>
      <c r="E57" s="18"/>
      <c r="F57" s="18" t="s">
        <v>186</v>
      </c>
      <c r="G57" s="18">
        <f>SUM(G58)</f>
        <v>0</v>
      </c>
    </row>
    <row r="58" spans="1:9" ht="99">
      <c r="A58" s="32">
        <f>A56+1</f>
        <v>37</v>
      </c>
      <c r="B58" s="20" t="s">
        <v>281</v>
      </c>
      <c r="C58" s="24" t="s">
        <v>262</v>
      </c>
      <c r="D58" s="23" t="s">
        <v>109</v>
      </c>
      <c r="E58" s="34">
        <v>1</v>
      </c>
      <c r="F58" s="51">
        <v>0</v>
      </c>
      <c r="G58" s="22">
        <f>E58*F58</f>
        <v>0</v>
      </c>
    </row>
    <row r="59" spans="1:9">
      <c r="A59" s="16"/>
      <c r="B59" s="16" t="s">
        <v>120</v>
      </c>
      <c r="C59" s="17" t="s">
        <v>119</v>
      </c>
      <c r="D59" s="16"/>
      <c r="E59" s="18"/>
      <c r="F59" s="18" t="s">
        <v>186</v>
      </c>
      <c r="G59" s="18">
        <f>SUM(G60:G63)</f>
        <v>0</v>
      </c>
    </row>
    <row r="60" spans="1:9" ht="33">
      <c r="A60" s="32">
        <f>A58+1</f>
        <v>38</v>
      </c>
      <c r="B60" s="20" t="s">
        <v>281</v>
      </c>
      <c r="C60" s="24" t="s">
        <v>263</v>
      </c>
      <c r="D60" s="23" t="s">
        <v>14</v>
      </c>
      <c r="E60" s="34">
        <v>55</v>
      </c>
      <c r="F60" s="51">
        <v>0</v>
      </c>
      <c r="G60" s="22">
        <f t="shared" ref="G60:G63" si="13">ROUND(E60*ROUND(F60,2),2)</f>
        <v>0</v>
      </c>
    </row>
    <row r="61" spans="1:9" ht="49.5">
      <c r="A61" s="32">
        <f>A60+1</f>
        <v>39</v>
      </c>
      <c r="B61" s="20" t="s">
        <v>281</v>
      </c>
      <c r="C61" s="24" t="s">
        <v>232</v>
      </c>
      <c r="D61" s="23" t="s">
        <v>14</v>
      </c>
      <c r="E61" s="34">
        <v>61</v>
      </c>
      <c r="F61" s="51">
        <v>0</v>
      </c>
      <c r="G61" s="22">
        <f t="shared" si="13"/>
        <v>0</v>
      </c>
    </row>
    <row r="62" spans="1:9" ht="33">
      <c r="A62" s="32">
        <f t="shared" ref="A62:A63" si="14">A61+1</f>
        <v>40</v>
      </c>
      <c r="B62" s="20" t="s">
        <v>281</v>
      </c>
      <c r="C62" s="24" t="s">
        <v>231</v>
      </c>
      <c r="D62" s="23" t="s">
        <v>14</v>
      </c>
      <c r="E62" s="34">
        <v>15</v>
      </c>
      <c r="F62" s="51">
        <v>0</v>
      </c>
      <c r="G62" s="22">
        <f t="shared" si="13"/>
        <v>0</v>
      </c>
    </row>
    <row r="63" spans="1:9" ht="33">
      <c r="A63" s="32">
        <f t="shared" si="14"/>
        <v>41</v>
      </c>
      <c r="B63" s="20" t="s">
        <v>281</v>
      </c>
      <c r="C63" s="24" t="s">
        <v>230</v>
      </c>
      <c r="D63" s="23" t="s">
        <v>14</v>
      </c>
      <c r="E63" s="34">
        <v>15</v>
      </c>
      <c r="F63" s="51">
        <v>0</v>
      </c>
      <c r="G63" s="22">
        <f t="shared" si="13"/>
        <v>0</v>
      </c>
    </row>
    <row r="64" spans="1:9">
      <c r="A64" s="16"/>
      <c r="B64" s="16" t="s">
        <v>121</v>
      </c>
      <c r="C64" s="17" t="s">
        <v>122</v>
      </c>
      <c r="D64" s="16"/>
      <c r="E64" s="18"/>
      <c r="F64" s="18" t="s">
        <v>186</v>
      </c>
      <c r="G64" s="18">
        <f>SUM(G66:G92)</f>
        <v>0</v>
      </c>
    </row>
    <row r="65" spans="1:7">
      <c r="A65" s="26"/>
      <c r="B65" s="26"/>
      <c r="C65" s="27" t="s">
        <v>238</v>
      </c>
      <c r="D65" s="28"/>
      <c r="E65" s="29"/>
      <c r="F65" s="30"/>
      <c r="G65" s="31"/>
    </row>
    <row r="66" spans="1:7" ht="33">
      <c r="A66" s="32">
        <f>A63+1</f>
        <v>42</v>
      </c>
      <c r="B66" s="20" t="s">
        <v>282</v>
      </c>
      <c r="C66" s="24" t="s">
        <v>241</v>
      </c>
      <c r="D66" s="23" t="s">
        <v>35</v>
      </c>
      <c r="E66" s="34">
        <v>4</v>
      </c>
      <c r="F66" s="51">
        <v>0</v>
      </c>
      <c r="G66" s="22">
        <f t="shared" ref="G66:G83" si="15">ROUND(E66*ROUND(F66,2),2)</f>
        <v>0</v>
      </c>
    </row>
    <row r="67" spans="1:7" ht="33">
      <c r="A67" s="32">
        <f>A66+1</f>
        <v>43</v>
      </c>
      <c r="B67" s="20" t="s">
        <v>282</v>
      </c>
      <c r="C67" s="24" t="s">
        <v>242</v>
      </c>
      <c r="D67" s="23" t="s">
        <v>14</v>
      </c>
      <c r="E67" s="34">
        <v>150</v>
      </c>
      <c r="F67" s="51">
        <v>0</v>
      </c>
      <c r="G67" s="22">
        <f t="shared" si="15"/>
        <v>0</v>
      </c>
    </row>
    <row r="68" spans="1:7" ht="33">
      <c r="A68" s="32">
        <f t="shared" ref="A68:A76" si="16">A67+1</f>
        <v>44</v>
      </c>
      <c r="B68" s="20" t="s">
        <v>282</v>
      </c>
      <c r="C68" s="24" t="s">
        <v>259</v>
      </c>
      <c r="D68" s="23" t="s">
        <v>14</v>
      </c>
      <c r="E68" s="34">
        <v>900</v>
      </c>
      <c r="F68" s="51">
        <v>0</v>
      </c>
      <c r="G68" s="22">
        <f t="shared" si="15"/>
        <v>0</v>
      </c>
    </row>
    <row r="69" spans="1:7" ht="33">
      <c r="A69" s="32">
        <f t="shared" si="16"/>
        <v>45</v>
      </c>
      <c r="B69" s="20" t="s">
        <v>282</v>
      </c>
      <c r="C69" s="24" t="s">
        <v>234</v>
      </c>
      <c r="D69" s="23" t="s">
        <v>35</v>
      </c>
      <c r="E69" s="34">
        <v>3</v>
      </c>
      <c r="F69" s="51">
        <v>0</v>
      </c>
      <c r="G69" s="22">
        <f t="shared" si="15"/>
        <v>0</v>
      </c>
    </row>
    <row r="70" spans="1:7" ht="33">
      <c r="A70" s="32">
        <f t="shared" si="16"/>
        <v>46</v>
      </c>
      <c r="B70" s="20" t="s">
        <v>282</v>
      </c>
      <c r="C70" s="24" t="s">
        <v>235</v>
      </c>
      <c r="D70" s="23" t="s">
        <v>35</v>
      </c>
      <c r="E70" s="34">
        <v>1</v>
      </c>
      <c r="F70" s="51">
        <v>0</v>
      </c>
      <c r="G70" s="22">
        <f t="shared" si="15"/>
        <v>0</v>
      </c>
    </row>
    <row r="71" spans="1:7" ht="33">
      <c r="A71" s="32">
        <f t="shared" si="16"/>
        <v>47</v>
      </c>
      <c r="B71" s="20" t="s">
        <v>282</v>
      </c>
      <c r="C71" s="24" t="s">
        <v>236</v>
      </c>
      <c r="D71" s="23" t="s">
        <v>35</v>
      </c>
      <c r="E71" s="34">
        <v>2</v>
      </c>
      <c r="F71" s="51">
        <v>0</v>
      </c>
      <c r="G71" s="22">
        <f t="shared" si="15"/>
        <v>0</v>
      </c>
    </row>
    <row r="72" spans="1:7" ht="33">
      <c r="A72" s="32">
        <f t="shared" si="16"/>
        <v>48</v>
      </c>
      <c r="B72" s="20" t="s">
        <v>282</v>
      </c>
      <c r="C72" s="24" t="s">
        <v>237</v>
      </c>
      <c r="D72" s="23" t="s">
        <v>35</v>
      </c>
      <c r="E72" s="34">
        <v>5</v>
      </c>
      <c r="F72" s="51">
        <v>0</v>
      </c>
      <c r="G72" s="22">
        <f t="shared" si="15"/>
        <v>0</v>
      </c>
    </row>
    <row r="73" spans="1:7" ht="33">
      <c r="A73" s="32">
        <f t="shared" si="16"/>
        <v>49</v>
      </c>
      <c r="B73" s="20" t="s">
        <v>282</v>
      </c>
      <c r="C73" s="24" t="s">
        <v>239</v>
      </c>
      <c r="D73" s="23" t="s">
        <v>14</v>
      </c>
      <c r="E73" s="34">
        <v>29</v>
      </c>
      <c r="F73" s="51">
        <v>0</v>
      </c>
      <c r="G73" s="22">
        <f t="shared" si="15"/>
        <v>0</v>
      </c>
    </row>
    <row r="74" spans="1:7" ht="33">
      <c r="A74" s="32">
        <f t="shared" si="16"/>
        <v>50</v>
      </c>
      <c r="B74" s="20" t="s">
        <v>282</v>
      </c>
      <c r="C74" s="24" t="s">
        <v>240</v>
      </c>
      <c r="D74" s="23" t="s">
        <v>14</v>
      </c>
      <c r="E74" s="34">
        <v>125</v>
      </c>
      <c r="F74" s="51">
        <v>0</v>
      </c>
      <c r="G74" s="22">
        <f t="shared" si="15"/>
        <v>0</v>
      </c>
    </row>
    <row r="75" spans="1:7" ht="33">
      <c r="A75" s="32">
        <f t="shared" si="16"/>
        <v>51</v>
      </c>
      <c r="B75" s="20" t="s">
        <v>282</v>
      </c>
      <c r="C75" s="24" t="s">
        <v>251</v>
      </c>
      <c r="D75" s="23" t="s">
        <v>14</v>
      </c>
      <c r="E75" s="34">
        <v>180</v>
      </c>
      <c r="F75" s="51">
        <v>0</v>
      </c>
      <c r="G75" s="22">
        <f t="shared" si="15"/>
        <v>0</v>
      </c>
    </row>
    <row r="76" spans="1:7" ht="33">
      <c r="A76" s="32">
        <f t="shared" si="16"/>
        <v>52</v>
      </c>
      <c r="B76" s="20" t="s">
        <v>282</v>
      </c>
      <c r="C76" s="24" t="s">
        <v>252</v>
      </c>
      <c r="D76" s="23" t="s">
        <v>14</v>
      </c>
      <c r="E76" s="34">
        <v>180</v>
      </c>
      <c r="F76" s="51">
        <v>0</v>
      </c>
      <c r="G76" s="22">
        <f t="shared" si="15"/>
        <v>0</v>
      </c>
    </row>
    <row r="77" spans="1:7" ht="33">
      <c r="A77" s="32">
        <f t="shared" ref="A77:A92" si="17">A76+1</f>
        <v>53</v>
      </c>
      <c r="B77" s="20" t="s">
        <v>282</v>
      </c>
      <c r="C77" s="24" t="s">
        <v>253</v>
      </c>
      <c r="D77" s="23" t="s">
        <v>14</v>
      </c>
      <c r="E77" s="34">
        <v>360</v>
      </c>
      <c r="F77" s="51">
        <v>0</v>
      </c>
      <c r="G77" s="22">
        <f t="shared" si="15"/>
        <v>0</v>
      </c>
    </row>
    <row r="78" spans="1:7" ht="33">
      <c r="A78" s="32">
        <f t="shared" si="17"/>
        <v>54</v>
      </c>
      <c r="B78" s="20" t="s">
        <v>282</v>
      </c>
      <c r="C78" s="24" t="s">
        <v>254</v>
      </c>
      <c r="D78" s="23" t="s">
        <v>14</v>
      </c>
      <c r="E78" s="34">
        <v>200</v>
      </c>
      <c r="F78" s="51">
        <v>0</v>
      </c>
      <c r="G78" s="22">
        <f t="shared" si="15"/>
        <v>0</v>
      </c>
    </row>
    <row r="79" spans="1:7" ht="33">
      <c r="A79" s="32">
        <f t="shared" si="17"/>
        <v>55</v>
      </c>
      <c r="B79" s="20" t="s">
        <v>282</v>
      </c>
      <c r="C79" s="24" t="s">
        <v>255</v>
      </c>
      <c r="D79" s="23" t="s">
        <v>14</v>
      </c>
      <c r="E79" s="34">
        <v>35</v>
      </c>
      <c r="F79" s="51">
        <v>0</v>
      </c>
      <c r="G79" s="22">
        <f t="shared" si="15"/>
        <v>0</v>
      </c>
    </row>
    <row r="80" spans="1:7" ht="33">
      <c r="A80" s="32">
        <f t="shared" si="17"/>
        <v>56</v>
      </c>
      <c r="B80" s="20" t="s">
        <v>282</v>
      </c>
      <c r="C80" s="24" t="s">
        <v>256</v>
      </c>
      <c r="D80" s="23" t="s">
        <v>14</v>
      </c>
      <c r="E80" s="34">
        <v>88</v>
      </c>
      <c r="F80" s="51">
        <v>0</v>
      </c>
      <c r="G80" s="22">
        <f t="shared" si="15"/>
        <v>0</v>
      </c>
    </row>
    <row r="81" spans="1:7" ht="33">
      <c r="A81" s="32">
        <f t="shared" si="17"/>
        <v>57</v>
      </c>
      <c r="B81" s="20" t="s">
        <v>282</v>
      </c>
      <c r="C81" s="24" t="s">
        <v>257</v>
      </c>
      <c r="D81" s="23" t="s">
        <v>14</v>
      </c>
      <c r="E81" s="34">
        <v>151</v>
      </c>
      <c r="F81" s="51">
        <v>0</v>
      </c>
      <c r="G81" s="22">
        <f t="shared" si="15"/>
        <v>0</v>
      </c>
    </row>
    <row r="82" spans="1:7" ht="33">
      <c r="A82" s="32">
        <f t="shared" si="17"/>
        <v>58</v>
      </c>
      <c r="B82" s="20" t="s">
        <v>282</v>
      </c>
      <c r="C82" s="24" t="s">
        <v>258</v>
      </c>
      <c r="D82" s="23" t="s">
        <v>14</v>
      </c>
      <c r="E82" s="34">
        <v>35</v>
      </c>
      <c r="F82" s="51">
        <v>0</v>
      </c>
      <c r="G82" s="22">
        <f t="shared" si="15"/>
        <v>0</v>
      </c>
    </row>
    <row r="83" spans="1:7" ht="373.5">
      <c r="A83" s="32">
        <f t="shared" si="17"/>
        <v>59</v>
      </c>
      <c r="B83" s="20"/>
      <c r="C83" s="24" t="s">
        <v>339</v>
      </c>
      <c r="D83" s="23" t="s">
        <v>109</v>
      </c>
      <c r="E83" s="34">
        <v>1</v>
      </c>
      <c r="F83" s="51">
        <v>0</v>
      </c>
      <c r="G83" s="22">
        <f t="shared" si="15"/>
        <v>0</v>
      </c>
    </row>
    <row r="84" spans="1:7">
      <c r="A84" s="26"/>
      <c r="B84" s="26"/>
      <c r="C84" s="27" t="s">
        <v>250</v>
      </c>
      <c r="D84" s="28"/>
      <c r="E84" s="29"/>
      <c r="F84" s="30"/>
      <c r="G84" s="31"/>
    </row>
    <row r="85" spans="1:7" ht="33">
      <c r="A85" s="32">
        <f>A83+1</f>
        <v>60</v>
      </c>
      <c r="B85" s="20" t="s">
        <v>282</v>
      </c>
      <c r="C85" s="24" t="s">
        <v>243</v>
      </c>
      <c r="D85" s="23" t="s">
        <v>35</v>
      </c>
      <c r="E85" s="34">
        <v>3</v>
      </c>
      <c r="F85" s="51">
        <v>0</v>
      </c>
      <c r="G85" s="22">
        <f t="shared" ref="G85:G92" si="18">ROUND(E85*ROUND(F85,2),2)</f>
        <v>0</v>
      </c>
    </row>
    <row r="86" spans="1:7" ht="33">
      <c r="A86" s="32">
        <f t="shared" si="17"/>
        <v>61</v>
      </c>
      <c r="B86" s="20" t="s">
        <v>282</v>
      </c>
      <c r="C86" s="24" t="s">
        <v>244</v>
      </c>
      <c r="D86" s="23" t="s">
        <v>35</v>
      </c>
      <c r="E86" s="34">
        <v>1</v>
      </c>
      <c r="F86" s="51">
        <v>0</v>
      </c>
      <c r="G86" s="22">
        <f t="shared" si="18"/>
        <v>0</v>
      </c>
    </row>
    <row r="87" spans="1:7" ht="49.5">
      <c r="A87" s="32">
        <f t="shared" si="17"/>
        <v>62</v>
      </c>
      <c r="B87" s="20" t="s">
        <v>282</v>
      </c>
      <c r="C87" s="24" t="s">
        <v>245</v>
      </c>
      <c r="D87" s="23" t="s">
        <v>14</v>
      </c>
      <c r="E87" s="34">
        <v>101</v>
      </c>
      <c r="F87" s="51">
        <v>0</v>
      </c>
      <c r="G87" s="22">
        <f t="shared" si="18"/>
        <v>0</v>
      </c>
    </row>
    <row r="88" spans="1:7" ht="49.5">
      <c r="A88" s="32">
        <f t="shared" si="17"/>
        <v>63</v>
      </c>
      <c r="B88" s="20" t="s">
        <v>282</v>
      </c>
      <c r="C88" s="24" t="s">
        <v>246</v>
      </c>
      <c r="D88" s="23" t="s">
        <v>14</v>
      </c>
      <c r="E88" s="34">
        <v>101</v>
      </c>
      <c r="F88" s="51">
        <v>0</v>
      </c>
      <c r="G88" s="22">
        <f t="shared" si="18"/>
        <v>0</v>
      </c>
    </row>
    <row r="89" spans="1:7" ht="33">
      <c r="A89" s="32">
        <f t="shared" si="17"/>
        <v>64</v>
      </c>
      <c r="B89" s="20" t="s">
        <v>282</v>
      </c>
      <c r="C89" s="24" t="s">
        <v>247</v>
      </c>
      <c r="D89" s="23" t="s">
        <v>14</v>
      </c>
      <c r="E89" s="34">
        <v>100</v>
      </c>
      <c r="F89" s="51">
        <v>0</v>
      </c>
      <c r="G89" s="22">
        <f t="shared" si="18"/>
        <v>0</v>
      </c>
    </row>
    <row r="90" spans="1:7" ht="33">
      <c r="A90" s="32">
        <f t="shared" si="17"/>
        <v>65</v>
      </c>
      <c r="B90" s="20" t="s">
        <v>282</v>
      </c>
      <c r="C90" s="24" t="s">
        <v>248</v>
      </c>
      <c r="D90" s="23" t="s">
        <v>35</v>
      </c>
      <c r="E90" s="34">
        <v>1</v>
      </c>
      <c r="F90" s="51">
        <v>0</v>
      </c>
      <c r="G90" s="22">
        <f t="shared" si="18"/>
        <v>0</v>
      </c>
    </row>
    <row r="91" spans="1:7" ht="33">
      <c r="A91" s="32">
        <f t="shared" si="17"/>
        <v>66</v>
      </c>
      <c r="B91" s="20" t="s">
        <v>282</v>
      </c>
      <c r="C91" s="24" t="s">
        <v>249</v>
      </c>
      <c r="D91" s="23" t="s">
        <v>35</v>
      </c>
      <c r="E91" s="34">
        <v>1</v>
      </c>
      <c r="F91" s="51">
        <v>0</v>
      </c>
      <c r="G91" s="22">
        <f t="shared" si="18"/>
        <v>0</v>
      </c>
    </row>
    <row r="92" spans="1:7" ht="33">
      <c r="A92" s="32">
        <f t="shared" si="17"/>
        <v>67</v>
      </c>
      <c r="B92" s="20" t="s">
        <v>282</v>
      </c>
      <c r="C92" s="24" t="s">
        <v>260</v>
      </c>
      <c r="D92" s="23" t="s">
        <v>14</v>
      </c>
      <c r="E92" s="34">
        <v>666</v>
      </c>
      <c r="F92" s="51">
        <v>0</v>
      </c>
      <c r="G92" s="22">
        <f t="shared" si="18"/>
        <v>0</v>
      </c>
    </row>
    <row r="93" spans="1:7">
      <c r="A93" s="16"/>
      <c r="B93" s="16" t="s">
        <v>121</v>
      </c>
      <c r="C93" s="17" t="s">
        <v>126</v>
      </c>
      <c r="D93" s="16"/>
      <c r="E93" s="18"/>
      <c r="F93" s="18" t="s">
        <v>186</v>
      </c>
      <c r="G93" s="18">
        <f>SUM(G94:G100)</f>
        <v>0</v>
      </c>
    </row>
    <row r="94" spans="1:7" ht="82.5">
      <c r="A94" s="32">
        <f>A92+1</f>
        <v>68</v>
      </c>
      <c r="B94" s="37" t="s">
        <v>279</v>
      </c>
      <c r="C94" s="33" t="s">
        <v>207</v>
      </c>
      <c r="D94" s="23" t="s">
        <v>35</v>
      </c>
      <c r="E94" s="34">
        <v>26</v>
      </c>
      <c r="F94" s="51">
        <v>0</v>
      </c>
      <c r="G94" s="22">
        <f t="shared" ref="G94:G100" si="19">ROUND(E94*ROUND(F94,2),2)</f>
        <v>0</v>
      </c>
    </row>
    <row r="95" spans="1:7" ht="82.5">
      <c r="A95" s="32">
        <f>A94+1</f>
        <v>69</v>
      </c>
      <c r="B95" s="37" t="s">
        <v>279</v>
      </c>
      <c r="C95" s="33" t="s">
        <v>208</v>
      </c>
      <c r="D95" s="23" t="s">
        <v>35</v>
      </c>
      <c r="E95" s="34">
        <v>2</v>
      </c>
      <c r="F95" s="51">
        <v>0</v>
      </c>
      <c r="G95" s="22">
        <f t="shared" si="19"/>
        <v>0</v>
      </c>
    </row>
    <row r="96" spans="1:7" ht="49.5">
      <c r="A96" s="32">
        <f t="shared" ref="A96:A100" si="20">A95+1</f>
        <v>70</v>
      </c>
      <c r="B96" s="37" t="s">
        <v>279</v>
      </c>
      <c r="C96" s="33" t="s">
        <v>209</v>
      </c>
      <c r="D96" s="23" t="s">
        <v>14</v>
      </c>
      <c r="E96" s="34">
        <f>7+11+3+7+9+8+8+2+7+9+7+12+7+9+10+8+9+8+12+10+8+8+10+8+8+8+15+14</f>
        <v>242</v>
      </c>
      <c r="F96" s="51">
        <v>0</v>
      </c>
      <c r="G96" s="22">
        <f t="shared" si="19"/>
        <v>0</v>
      </c>
    </row>
    <row r="97" spans="1:7" ht="132">
      <c r="A97" s="32">
        <f t="shared" si="20"/>
        <v>71</v>
      </c>
      <c r="B97" s="37" t="s">
        <v>279</v>
      </c>
      <c r="C97" s="33" t="s">
        <v>220</v>
      </c>
      <c r="D97" s="23" t="s">
        <v>14</v>
      </c>
      <c r="E97" s="34">
        <v>2768</v>
      </c>
      <c r="F97" s="51">
        <v>0</v>
      </c>
      <c r="G97" s="22">
        <f t="shared" si="19"/>
        <v>0</v>
      </c>
    </row>
    <row r="98" spans="1:7" ht="49.5">
      <c r="A98" s="32">
        <f t="shared" si="20"/>
        <v>72</v>
      </c>
      <c r="B98" s="37" t="s">
        <v>279</v>
      </c>
      <c r="C98" s="33" t="s">
        <v>210</v>
      </c>
      <c r="D98" s="23" t="s">
        <v>14</v>
      </c>
      <c r="E98" s="34">
        <v>28</v>
      </c>
      <c r="F98" s="51">
        <v>0</v>
      </c>
      <c r="G98" s="22">
        <f t="shared" si="19"/>
        <v>0</v>
      </c>
    </row>
    <row r="99" spans="1:7" ht="49.5">
      <c r="A99" s="32">
        <f t="shared" si="20"/>
        <v>73</v>
      </c>
      <c r="B99" s="37" t="s">
        <v>279</v>
      </c>
      <c r="C99" s="33" t="s">
        <v>219</v>
      </c>
      <c r="D99" s="23" t="s">
        <v>14</v>
      </c>
      <c r="E99" s="34">
        <v>40</v>
      </c>
      <c r="F99" s="51">
        <v>0</v>
      </c>
      <c r="G99" s="22">
        <f t="shared" si="19"/>
        <v>0</v>
      </c>
    </row>
    <row r="100" spans="1:7" ht="49.5">
      <c r="A100" s="32">
        <f t="shared" si="20"/>
        <v>74</v>
      </c>
      <c r="B100" s="37" t="s">
        <v>279</v>
      </c>
      <c r="C100" s="33" t="s">
        <v>218</v>
      </c>
      <c r="D100" s="23" t="s">
        <v>14</v>
      </c>
      <c r="E100" s="34">
        <f>E99+E98+E96</f>
        <v>310</v>
      </c>
      <c r="F100" s="51">
        <v>0</v>
      </c>
      <c r="G100" s="22">
        <f t="shared" si="19"/>
        <v>0</v>
      </c>
    </row>
    <row r="101" spans="1:7" ht="33">
      <c r="A101" s="16"/>
      <c r="B101" s="16" t="s">
        <v>187</v>
      </c>
      <c r="C101" s="17" t="s">
        <v>188</v>
      </c>
      <c r="D101" s="16"/>
      <c r="E101" s="18"/>
      <c r="F101" s="18" t="s">
        <v>186</v>
      </c>
      <c r="G101" s="18">
        <f>SUM(G102:G113)</f>
        <v>0</v>
      </c>
    </row>
    <row r="102" spans="1:7">
      <c r="A102" s="28"/>
      <c r="B102" s="28"/>
      <c r="C102" s="38" t="s">
        <v>194</v>
      </c>
      <c r="D102" s="26"/>
      <c r="E102" s="30"/>
      <c r="F102" s="30"/>
      <c r="G102" s="31"/>
    </row>
    <row r="103" spans="1:7" ht="33">
      <c r="A103" s="32">
        <f>A100+1</f>
        <v>75</v>
      </c>
      <c r="B103" s="37" t="s">
        <v>283</v>
      </c>
      <c r="C103" s="33" t="s">
        <v>224</v>
      </c>
      <c r="D103" s="23" t="s">
        <v>14</v>
      </c>
      <c r="E103" s="34">
        <v>126</v>
      </c>
      <c r="F103" s="51">
        <v>0</v>
      </c>
      <c r="G103" s="22">
        <f t="shared" ref="G103:G108" si="21">ROUND(E103*ROUND(F103,2),2)</f>
        <v>0</v>
      </c>
    </row>
    <row r="104" spans="1:7" ht="49.5">
      <c r="A104" s="32">
        <f>A103+1</f>
        <v>76</v>
      </c>
      <c r="B104" s="37" t="s">
        <v>283</v>
      </c>
      <c r="C104" s="33" t="s">
        <v>227</v>
      </c>
      <c r="D104" s="23" t="s">
        <v>35</v>
      </c>
      <c r="E104" s="34">
        <v>3</v>
      </c>
      <c r="F104" s="51">
        <v>0</v>
      </c>
      <c r="G104" s="22">
        <f t="shared" si="21"/>
        <v>0</v>
      </c>
    </row>
    <row r="105" spans="1:7" ht="66">
      <c r="A105" s="32">
        <f t="shared" ref="A105:A108" si="22">A104+1</f>
        <v>77</v>
      </c>
      <c r="B105" s="37" t="s">
        <v>283</v>
      </c>
      <c r="C105" s="33" t="s">
        <v>264</v>
      </c>
      <c r="D105" s="23" t="s">
        <v>14</v>
      </c>
      <c r="E105" s="34">
        <v>126</v>
      </c>
      <c r="F105" s="51">
        <v>0</v>
      </c>
      <c r="G105" s="22">
        <f t="shared" si="21"/>
        <v>0</v>
      </c>
    </row>
    <row r="106" spans="1:7" ht="33">
      <c r="A106" s="32">
        <f t="shared" si="22"/>
        <v>78</v>
      </c>
      <c r="B106" s="37" t="s">
        <v>283</v>
      </c>
      <c r="C106" s="33" t="s">
        <v>229</v>
      </c>
      <c r="D106" s="23" t="s">
        <v>14</v>
      </c>
      <c r="E106" s="34">
        <v>11</v>
      </c>
      <c r="F106" s="51">
        <v>0</v>
      </c>
      <c r="G106" s="22">
        <f t="shared" si="21"/>
        <v>0</v>
      </c>
    </row>
    <row r="107" spans="1:7" ht="33">
      <c r="A107" s="32">
        <f t="shared" si="22"/>
        <v>79</v>
      </c>
      <c r="B107" s="37" t="s">
        <v>283</v>
      </c>
      <c r="C107" s="33" t="s">
        <v>228</v>
      </c>
      <c r="D107" s="23" t="s">
        <v>35</v>
      </c>
      <c r="E107" s="34">
        <v>3</v>
      </c>
      <c r="F107" s="51">
        <v>0</v>
      </c>
      <c r="G107" s="22">
        <f t="shared" si="21"/>
        <v>0</v>
      </c>
    </row>
    <row r="108" spans="1:7" ht="33">
      <c r="A108" s="32">
        <f t="shared" si="22"/>
        <v>80</v>
      </c>
      <c r="B108" s="37" t="s">
        <v>283</v>
      </c>
      <c r="C108" s="33" t="s">
        <v>226</v>
      </c>
      <c r="D108" s="23" t="s">
        <v>14</v>
      </c>
      <c r="E108" s="34">
        <v>3</v>
      </c>
      <c r="F108" s="51">
        <v>0</v>
      </c>
      <c r="G108" s="22">
        <f t="shared" si="21"/>
        <v>0</v>
      </c>
    </row>
    <row r="109" spans="1:7">
      <c r="A109" s="28"/>
      <c r="B109" s="28"/>
      <c r="C109" s="38" t="s">
        <v>195</v>
      </c>
      <c r="D109" s="26"/>
      <c r="E109" s="30"/>
      <c r="F109" s="30"/>
      <c r="G109" s="31"/>
    </row>
    <row r="110" spans="1:7" ht="33">
      <c r="A110" s="32">
        <f>A108+1</f>
        <v>81</v>
      </c>
      <c r="B110" s="37" t="s">
        <v>283</v>
      </c>
      <c r="C110" s="33" t="s">
        <v>224</v>
      </c>
      <c r="D110" s="23" t="s">
        <v>14</v>
      </c>
      <c r="E110" s="34">
        <v>23</v>
      </c>
      <c r="F110" s="51">
        <v>0</v>
      </c>
      <c r="G110" s="22">
        <f t="shared" ref="G110:G111" si="23">ROUND(E110*ROUND(F110,2),2)</f>
        <v>0</v>
      </c>
    </row>
    <row r="111" spans="1:7" ht="66">
      <c r="A111" s="32">
        <f>A110+1</f>
        <v>82</v>
      </c>
      <c r="B111" s="37" t="s">
        <v>283</v>
      </c>
      <c r="C111" s="33" t="s">
        <v>265</v>
      </c>
      <c r="D111" s="23" t="s">
        <v>14</v>
      </c>
      <c r="E111" s="34">
        <v>23</v>
      </c>
      <c r="F111" s="51">
        <v>0</v>
      </c>
      <c r="G111" s="22">
        <f t="shared" si="23"/>
        <v>0</v>
      </c>
    </row>
    <row r="112" spans="1:7">
      <c r="A112" s="28"/>
      <c r="B112" s="28"/>
      <c r="C112" s="38" t="s">
        <v>300</v>
      </c>
      <c r="D112" s="26"/>
      <c r="E112" s="30"/>
      <c r="F112" s="30"/>
      <c r="G112" s="31"/>
    </row>
    <row r="113" spans="1:7" ht="33">
      <c r="A113" s="32">
        <f>A111+1</f>
        <v>83</v>
      </c>
      <c r="B113" s="37" t="s">
        <v>283</v>
      </c>
      <c r="C113" s="33" t="s">
        <v>225</v>
      </c>
      <c r="D113" s="23" t="s">
        <v>14</v>
      </c>
      <c r="E113" s="34">
        <v>3</v>
      </c>
      <c r="F113" s="51">
        <v>0</v>
      </c>
      <c r="G113" s="22">
        <f>ROUND(E113*ROUND(F113,2),2)</f>
        <v>0</v>
      </c>
    </row>
    <row r="114" spans="1:7" ht="33">
      <c r="A114" s="16"/>
      <c r="B114" s="16" t="s">
        <v>189</v>
      </c>
      <c r="C114" s="17" t="s">
        <v>190</v>
      </c>
      <c r="D114" s="16"/>
      <c r="E114" s="18"/>
      <c r="F114" s="18" t="s">
        <v>186</v>
      </c>
      <c r="G114" s="18">
        <f>SUM(G115:G118)</f>
        <v>0</v>
      </c>
    </row>
    <row r="115" spans="1:7" ht="33">
      <c r="A115" s="23">
        <f>A113+1</f>
        <v>84</v>
      </c>
      <c r="B115" s="37" t="s">
        <v>279</v>
      </c>
      <c r="C115" s="24" t="s">
        <v>191</v>
      </c>
      <c r="D115" s="23" t="s">
        <v>35</v>
      </c>
      <c r="E115" s="25">
        <v>10</v>
      </c>
      <c r="F115" s="51">
        <v>0</v>
      </c>
      <c r="G115" s="22">
        <f t="shared" ref="G115:G118" si="24">ROUND(E115*ROUND(F115,2),2)</f>
        <v>0</v>
      </c>
    </row>
    <row r="116" spans="1:7" ht="33">
      <c r="A116" s="23">
        <f>A115+1</f>
        <v>85</v>
      </c>
      <c r="B116" s="37" t="s">
        <v>279</v>
      </c>
      <c r="C116" s="24" t="s">
        <v>192</v>
      </c>
      <c r="D116" s="23" t="s">
        <v>35</v>
      </c>
      <c r="E116" s="25">
        <v>10</v>
      </c>
      <c r="F116" s="51">
        <v>0</v>
      </c>
      <c r="G116" s="22">
        <f t="shared" si="24"/>
        <v>0</v>
      </c>
    </row>
    <row r="117" spans="1:7" ht="49.5">
      <c r="A117" s="23">
        <f t="shared" ref="A117:A118" si="25">A116+1</f>
        <v>86</v>
      </c>
      <c r="B117" s="37" t="s">
        <v>279</v>
      </c>
      <c r="C117" s="24" t="s">
        <v>266</v>
      </c>
      <c r="D117" s="23" t="s">
        <v>14</v>
      </c>
      <c r="E117" s="25">
        <v>169</v>
      </c>
      <c r="F117" s="51">
        <v>0</v>
      </c>
      <c r="G117" s="22">
        <f t="shared" si="24"/>
        <v>0</v>
      </c>
    </row>
    <row r="118" spans="1:7" ht="33">
      <c r="A118" s="23">
        <f t="shared" si="25"/>
        <v>87</v>
      </c>
      <c r="B118" s="37" t="s">
        <v>279</v>
      </c>
      <c r="C118" s="24" t="s">
        <v>193</v>
      </c>
      <c r="D118" s="23" t="s">
        <v>329</v>
      </c>
      <c r="E118" s="25">
        <v>30</v>
      </c>
      <c r="F118" s="51">
        <v>0</v>
      </c>
      <c r="G118" s="22">
        <f t="shared" si="24"/>
        <v>0</v>
      </c>
    </row>
    <row r="119" spans="1:7">
      <c r="A119" s="12"/>
      <c r="B119" s="13" t="s">
        <v>15</v>
      </c>
      <c r="C119" s="14" t="s">
        <v>16</v>
      </c>
      <c r="D119" s="12" t="s">
        <v>9</v>
      </c>
      <c r="E119" s="15" t="s">
        <v>9</v>
      </c>
      <c r="F119" s="15" t="s">
        <v>9</v>
      </c>
      <c r="G119" s="15" t="s">
        <v>9</v>
      </c>
    </row>
    <row r="120" spans="1:7">
      <c r="A120" s="16"/>
      <c r="B120" s="16" t="s">
        <v>17</v>
      </c>
      <c r="C120" s="17" t="s">
        <v>18</v>
      </c>
      <c r="D120" s="16"/>
      <c r="E120" s="18"/>
      <c r="F120" s="18" t="s">
        <v>186</v>
      </c>
      <c r="G120" s="18">
        <f>SUM(G121:G122)</f>
        <v>0</v>
      </c>
    </row>
    <row r="121" spans="1:7" ht="33">
      <c r="A121" s="23">
        <f>A118+1</f>
        <v>88</v>
      </c>
      <c r="B121" s="37" t="s">
        <v>279</v>
      </c>
      <c r="C121" s="24" t="s">
        <v>309</v>
      </c>
      <c r="D121" s="23" t="s">
        <v>330</v>
      </c>
      <c r="E121" s="25">
        <f>6045+7255+7728</f>
        <v>21028</v>
      </c>
      <c r="F121" s="51">
        <v>0</v>
      </c>
      <c r="G121" s="22">
        <f t="shared" ref="G121:G122" si="26">ROUND(E121*ROUND(F121,2),2)</f>
        <v>0</v>
      </c>
    </row>
    <row r="122" spans="1:7" ht="33">
      <c r="A122" s="23">
        <f>A121+1</f>
        <v>89</v>
      </c>
      <c r="B122" s="37" t="s">
        <v>279</v>
      </c>
      <c r="C122" s="24" t="s">
        <v>310</v>
      </c>
      <c r="D122" s="23" t="s">
        <v>330</v>
      </c>
      <c r="E122" s="25">
        <f>3712+309</f>
        <v>4021</v>
      </c>
      <c r="F122" s="51">
        <v>0</v>
      </c>
      <c r="G122" s="22">
        <f t="shared" si="26"/>
        <v>0</v>
      </c>
    </row>
    <row r="123" spans="1:7">
      <c r="A123" s="16"/>
      <c r="B123" s="16" t="s">
        <v>38</v>
      </c>
      <c r="C123" s="17" t="s">
        <v>39</v>
      </c>
      <c r="D123" s="16"/>
      <c r="E123" s="18"/>
      <c r="F123" s="18" t="s">
        <v>186</v>
      </c>
      <c r="G123" s="18">
        <f>SUM(G124:G126)</f>
        <v>0</v>
      </c>
    </row>
    <row r="124" spans="1:7" ht="33">
      <c r="A124" s="23">
        <f>A122+1</f>
        <v>90</v>
      </c>
      <c r="B124" s="37" t="s">
        <v>279</v>
      </c>
      <c r="C124" s="24" t="s">
        <v>40</v>
      </c>
      <c r="D124" s="23" t="s">
        <v>330</v>
      </c>
      <c r="E124" s="25">
        <v>4838</v>
      </c>
      <c r="F124" s="51">
        <v>0</v>
      </c>
      <c r="G124" s="22">
        <f t="shared" ref="G124:G126" si="27">ROUND(E124*ROUND(F124,2),2)</f>
        <v>0</v>
      </c>
    </row>
    <row r="125" spans="1:7" ht="33">
      <c r="A125" s="23">
        <f>A126+1</f>
        <v>92</v>
      </c>
      <c r="B125" s="37" t="s">
        <v>279</v>
      </c>
      <c r="C125" s="24" t="s">
        <v>67</v>
      </c>
      <c r="D125" s="23" t="s">
        <v>329</v>
      </c>
      <c r="E125" s="25">
        <v>2488</v>
      </c>
      <c r="F125" s="51">
        <v>0</v>
      </c>
      <c r="G125" s="22">
        <f t="shared" si="27"/>
        <v>0</v>
      </c>
    </row>
    <row r="126" spans="1:7" ht="33">
      <c r="A126" s="23">
        <f>A124+1</f>
        <v>91</v>
      </c>
      <c r="B126" s="37" t="s">
        <v>279</v>
      </c>
      <c r="C126" s="24" t="s">
        <v>19</v>
      </c>
      <c r="D126" s="23" t="s">
        <v>329</v>
      </c>
      <c r="E126" s="25">
        <v>18630</v>
      </c>
      <c r="F126" s="51">
        <v>0</v>
      </c>
      <c r="G126" s="22">
        <f t="shared" si="27"/>
        <v>0</v>
      </c>
    </row>
    <row r="127" spans="1:7">
      <c r="A127" s="12"/>
      <c r="B127" s="13" t="s">
        <v>54</v>
      </c>
      <c r="C127" s="14" t="s">
        <v>55</v>
      </c>
      <c r="D127" s="12" t="s">
        <v>9</v>
      </c>
      <c r="E127" s="15" t="s">
        <v>9</v>
      </c>
      <c r="F127" s="15" t="s">
        <v>9</v>
      </c>
      <c r="G127" s="15" t="s">
        <v>9</v>
      </c>
    </row>
    <row r="128" spans="1:7">
      <c r="A128" s="16"/>
      <c r="B128" s="16" t="s">
        <v>123</v>
      </c>
      <c r="C128" s="17" t="s">
        <v>124</v>
      </c>
      <c r="D128" s="16"/>
      <c r="E128" s="18"/>
      <c r="F128" s="18" t="s">
        <v>186</v>
      </c>
      <c r="G128" s="18">
        <f>SUM(G129:G131)</f>
        <v>0</v>
      </c>
    </row>
    <row r="129" spans="1:7" ht="66">
      <c r="A129" s="23">
        <f>A126+1</f>
        <v>92</v>
      </c>
      <c r="B129" s="37" t="s">
        <v>279</v>
      </c>
      <c r="C129" s="24" t="s">
        <v>125</v>
      </c>
      <c r="D129" s="23" t="s">
        <v>56</v>
      </c>
      <c r="E129" s="25">
        <v>1</v>
      </c>
      <c r="F129" s="51">
        <v>0</v>
      </c>
      <c r="G129" s="22">
        <f t="shared" ref="G129:G131" si="28">ROUND(E129*ROUND(F129,2),2)</f>
        <v>0</v>
      </c>
    </row>
    <row r="130" spans="1:7" ht="66">
      <c r="A130" s="23">
        <f>A129+1</f>
        <v>93</v>
      </c>
      <c r="B130" s="37" t="s">
        <v>279</v>
      </c>
      <c r="C130" s="24" t="s">
        <v>211</v>
      </c>
      <c r="D130" s="23" t="s">
        <v>56</v>
      </c>
      <c r="E130" s="25">
        <v>1</v>
      </c>
      <c r="F130" s="51">
        <v>0</v>
      </c>
      <c r="G130" s="22">
        <f t="shared" si="28"/>
        <v>0</v>
      </c>
    </row>
    <row r="131" spans="1:7" ht="49.5">
      <c r="A131" s="23">
        <f t="shared" ref="A131" si="29">A130+1</f>
        <v>94</v>
      </c>
      <c r="B131" s="37" t="s">
        <v>279</v>
      </c>
      <c r="C131" s="24" t="s">
        <v>212</v>
      </c>
      <c r="D131" s="23" t="s">
        <v>56</v>
      </c>
      <c r="E131" s="25">
        <v>1</v>
      </c>
      <c r="F131" s="51">
        <v>0</v>
      </c>
      <c r="G131" s="22">
        <f t="shared" si="28"/>
        <v>0</v>
      </c>
    </row>
    <row r="132" spans="1:7">
      <c r="A132" s="16"/>
      <c r="B132" s="16" t="s">
        <v>41</v>
      </c>
      <c r="C132" s="17" t="s">
        <v>42</v>
      </c>
      <c r="D132" s="16"/>
      <c r="E132" s="18"/>
      <c r="F132" s="18"/>
      <c r="G132" s="18">
        <f>SUM(G134:G167)</f>
        <v>0</v>
      </c>
    </row>
    <row r="133" spans="1:7">
      <c r="A133" s="28"/>
      <c r="B133" s="28"/>
      <c r="C133" s="38" t="s">
        <v>213</v>
      </c>
      <c r="D133" s="26"/>
      <c r="E133" s="30"/>
      <c r="F133" s="30"/>
      <c r="G133" s="31"/>
    </row>
    <row r="134" spans="1:7" ht="33">
      <c r="A134" s="23">
        <f>A131+1</f>
        <v>95</v>
      </c>
      <c r="B134" s="37" t="s">
        <v>284</v>
      </c>
      <c r="C134" s="24" t="s">
        <v>214</v>
      </c>
      <c r="D134" s="23" t="s">
        <v>56</v>
      </c>
      <c r="E134" s="25">
        <v>5</v>
      </c>
      <c r="F134" s="51">
        <v>0</v>
      </c>
      <c r="G134" s="22">
        <f t="shared" ref="G134:G137" si="30">ROUND(E134*ROUND(F134,2),2)</f>
        <v>0</v>
      </c>
    </row>
    <row r="135" spans="1:7" ht="33">
      <c r="A135" s="23">
        <f>A134+1</f>
        <v>96</v>
      </c>
      <c r="B135" s="37" t="s">
        <v>284</v>
      </c>
      <c r="C135" s="24" t="s">
        <v>215</v>
      </c>
      <c r="D135" s="23" t="s">
        <v>56</v>
      </c>
      <c r="E135" s="25">
        <v>7</v>
      </c>
      <c r="F135" s="51">
        <v>0</v>
      </c>
      <c r="G135" s="22">
        <f t="shared" si="30"/>
        <v>0</v>
      </c>
    </row>
    <row r="136" spans="1:7" ht="33">
      <c r="A136" s="23">
        <f t="shared" ref="A136:A137" si="31">A135+1</f>
        <v>97</v>
      </c>
      <c r="B136" s="37" t="s">
        <v>284</v>
      </c>
      <c r="C136" s="24" t="s">
        <v>216</v>
      </c>
      <c r="D136" s="23" t="s">
        <v>14</v>
      </c>
      <c r="E136" s="25">
        <v>198</v>
      </c>
      <c r="F136" s="51">
        <v>0</v>
      </c>
      <c r="G136" s="22">
        <f t="shared" si="30"/>
        <v>0</v>
      </c>
    </row>
    <row r="137" spans="1:7" ht="33">
      <c r="A137" s="23">
        <f t="shared" si="31"/>
        <v>98</v>
      </c>
      <c r="B137" s="37" t="s">
        <v>284</v>
      </c>
      <c r="C137" s="24" t="s">
        <v>217</v>
      </c>
      <c r="D137" s="23" t="s">
        <v>14</v>
      </c>
      <c r="E137" s="25">
        <v>12</v>
      </c>
      <c r="F137" s="51">
        <v>0</v>
      </c>
      <c r="G137" s="22">
        <f t="shared" si="30"/>
        <v>0</v>
      </c>
    </row>
    <row r="138" spans="1:7">
      <c r="A138" s="28"/>
      <c r="B138" s="28"/>
      <c r="C138" s="38" t="s">
        <v>196</v>
      </c>
      <c r="D138" s="26"/>
      <c r="E138" s="30"/>
      <c r="F138" s="30"/>
      <c r="G138" s="31"/>
    </row>
    <row r="139" spans="1:7" ht="49.5">
      <c r="A139" s="23">
        <f>A137+1</f>
        <v>99</v>
      </c>
      <c r="B139" s="37" t="s">
        <v>284</v>
      </c>
      <c r="C139" s="24" t="s">
        <v>267</v>
      </c>
      <c r="D139" s="23" t="s">
        <v>14</v>
      </c>
      <c r="E139" s="25">
        <v>194</v>
      </c>
      <c r="F139" s="51">
        <v>0</v>
      </c>
      <c r="G139" s="22">
        <f t="shared" ref="G139:G147" si="32">ROUND(E139*ROUND(F139,2),2)</f>
        <v>0</v>
      </c>
    </row>
    <row r="140" spans="1:7" ht="49.5">
      <c r="A140" s="23">
        <f>A139+1</f>
        <v>100</v>
      </c>
      <c r="B140" s="37" t="s">
        <v>284</v>
      </c>
      <c r="C140" s="24" t="s">
        <v>268</v>
      </c>
      <c r="D140" s="23" t="s">
        <v>14</v>
      </c>
      <c r="E140" s="25">
        <v>120</v>
      </c>
      <c r="F140" s="51">
        <v>0</v>
      </c>
      <c r="G140" s="22">
        <f t="shared" si="32"/>
        <v>0</v>
      </c>
    </row>
    <row r="141" spans="1:7" ht="49.5">
      <c r="A141" s="23">
        <f t="shared" ref="A141:A148" si="33">A140+1</f>
        <v>101</v>
      </c>
      <c r="B141" s="37" t="s">
        <v>284</v>
      </c>
      <c r="C141" s="24" t="s">
        <v>269</v>
      </c>
      <c r="D141" s="23" t="s">
        <v>14</v>
      </c>
      <c r="E141" s="25">
        <v>241</v>
      </c>
      <c r="F141" s="51">
        <v>0</v>
      </c>
      <c r="G141" s="22">
        <f t="shared" si="32"/>
        <v>0</v>
      </c>
    </row>
    <row r="142" spans="1:7" ht="49.5">
      <c r="A142" s="23">
        <f t="shared" si="33"/>
        <v>102</v>
      </c>
      <c r="B142" s="37" t="s">
        <v>284</v>
      </c>
      <c r="C142" s="24" t="s">
        <v>270</v>
      </c>
      <c r="D142" s="23" t="s">
        <v>14</v>
      </c>
      <c r="E142" s="25">
        <v>97.5</v>
      </c>
      <c r="F142" s="51">
        <v>0</v>
      </c>
      <c r="G142" s="22">
        <f t="shared" si="32"/>
        <v>0</v>
      </c>
    </row>
    <row r="143" spans="1:7" ht="49.5">
      <c r="A143" s="23">
        <f t="shared" si="33"/>
        <v>103</v>
      </c>
      <c r="B143" s="37" t="s">
        <v>284</v>
      </c>
      <c r="C143" s="24" t="s">
        <v>271</v>
      </c>
      <c r="D143" s="23" t="s">
        <v>35</v>
      </c>
      <c r="E143" s="25">
        <v>29</v>
      </c>
      <c r="F143" s="51">
        <v>0</v>
      </c>
      <c r="G143" s="22">
        <f t="shared" si="32"/>
        <v>0</v>
      </c>
    </row>
    <row r="144" spans="1:7" ht="33">
      <c r="A144" s="23">
        <f t="shared" si="33"/>
        <v>104</v>
      </c>
      <c r="B144" s="37" t="s">
        <v>284</v>
      </c>
      <c r="C144" s="24" t="s">
        <v>69</v>
      </c>
      <c r="D144" s="23" t="s">
        <v>14</v>
      </c>
      <c r="E144" s="25">
        <v>648</v>
      </c>
      <c r="F144" s="51">
        <v>0</v>
      </c>
      <c r="G144" s="22">
        <f t="shared" si="32"/>
        <v>0</v>
      </c>
    </row>
    <row r="145" spans="1:8" ht="33">
      <c r="A145" s="23">
        <f t="shared" si="33"/>
        <v>105</v>
      </c>
      <c r="B145" s="37" t="s">
        <v>284</v>
      </c>
      <c r="C145" s="24" t="s">
        <v>197</v>
      </c>
      <c r="D145" s="23" t="s">
        <v>35</v>
      </c>
      <c r="E145" s="25">
        <v>15</v>
      </c>
      <c r="F145" s="51">
        <v>0</v>
      </c>
      <c r="G145" s="22">
        <f t="shared" si="32"/>
        <v>0</v>
      </c>
    </row>
    <row r="146" spans="1:8" ht="49.5">
      <c r="A146" s="23">
        <f t="shared" si="33"/>
        <v>106</v>
      </c>
      <c r="B146" s="37" t="s">
        <v>284</v>
      </c>
      <c r="C146" s="24" t="s">
        <v>202</v>
      </c>
      <c r="D146" s="23" t="s">
        <v>35</v>
      </c>
      <c r="E146" s="25">
        <v>1</v>
      </c>
      <c r="F146" s="51">
        <v>0</v>
      </c>
      <c r="G146" s="22">
        <f t="shared" si="32"/>
        <v>0</v>
      </c>
    </row>
    <row r="147" spans="1:8" ht="33">
      <c r="A147" s="23">
        <f t="shared" si="33"/>
        <v>107</v>
      </c>
      <c r="B147" s="37" t="s">
        <v>284</v>
      </c>
      <c r="C147" s="24" t="s">
        <v>205</v>
      </c>
      <c r="D147" s="23" t="s">
        <v>35</v>
      </c>
      <c r="E147" s="25">
        <v>2</v>
      </c>
      <c r="F147" s="51">
        <v>0</v>
      </c>
      <c r="G147" s="22">
        <f t="shared" si="32"/>
        <v>0</v>
      </c>
    </row>
    <row r="148" spans="1:8" ht="132">
      <c r="A148" s="23">
        <f t="shared" si="33"/>
        <v>108</v>
      </c>
      <c r="B148" s="37" t="s">
        <v>284</v>
      </c>
      <c r="C148" s="24" t="s">
        <v>221</v>
      </c>
      <c r="D148" s="23" t="s">
        <v>35</v>
      </c>
      <c r="E148" s="25">
        <v>1</v>
      </c>
      <c r="F148" s="51">
        <v>0</v>
      </c>
      <c r="G148" s="22">
        <f>ROUND(E148*ROUND(F148,2),2)</f>
        <v>0</v>
      </c>
    </row>
    <row r="149" spans="1:8">
      <c r="A149" s="28"/>
      <c r="B149" s="28"/>
      <c r="C149" s="38" t="s">
        <v>201</v>
      </c>
      <c r="D149" s="26"/>
      <c r="E149" s="30"/>
      <c r="F149" s="30"/>
      <c r="G149" s="31"/>
    </row>
    <row r="150" spans="1:8" ht="49.5">
      <c r="A150" s="23">
        <f>A148+1</f>
        <v>109</v>
      </c>
      <c r="B150" s="37" t="s">
        <v>279</v>
      </c>
      <c r="C150" s="24" t="s">
        <v>272</v>
      </c>
      <c r="D150" s="23" t="s">
        <v>14</v>
      </c>
      <c r="E150" s="25">
        <v>75</v>
      </c>
      <c r="F150" s="51">
        <v>0</v>
      </c>
      <c r="G150" s="22">
        <f t="shared" ref="G150:G163" si="34">ROUND(E150*ROUND(F150,2),2)</f>
        <v>0</v>
      </c>
      <c r="H150" s="36"/>
    </row>
    <row r="151" spans="1:8" ht="49.5">
      <c r="A151" s="23">
        <f>A150+1</f>
        <v>110</v>
      </c>
      <c r="B151" s="37" t="s">
        <v>279</v>
      </c>
      <c r="C151" s="24" t="s">
        <v>273</v>
      </c>
      <c r="D151" s="23" t="s">
        <v>14</v>
      </c>
      <c r="E151" s="25">
        <v>33</v>
      </c>
      <c r="F151" s="51">
        <v>0</v>
      </c>
      <c r="G151" s="22">
        <f t="shared" si="34"/>
        <v>0</v>
      </c>
    </row>
    <row r="152" spans="1:8" ht="49.5">
      <c r="A152" s="23">
        <f t="shared" ref="A152:A163" si="35">A151+1</f>
        <v>111</v>
      </c>
      <c r="B152" s="37" t="s">
        <v>279</v>
      </c>
      <c r="C152" s="24" t="s">
        <v>274</v>
      </c>
      <c r="D152" s="23" t="s">
        <v>14</v>
      </c>
      <c r="E152" s="25">
        <v>131</v>
      </c>
      <c r="F152" s="51">
        <v>0</v>
      </c>
      <c r="G152" s="22">
        <f t="shared" si="34"/>
        <v>0</v>
      </c>
    </row>
    <row r="153" spans="1:8" ht="49.5">
      <c r="A153" s="23">
        <f t="shared" si="35"/>
        <v>112</v>
      </c>
      <c r="B153" s="37" t="s">
        <v>279</v>
      </c>
      <c r="C153" s="24" t="s">
        <v>270</v>
      </c>
      <c r="D153" s="23" t="s">
        <v>14</v>
      </c>
      <c r="E153" s="25">
        <v>15</v>
      </c>
      <c r="F153" s="51">
        <v>0</v>
      </c>
      <c r="G153" s="22">
        <f t="shared" si="34"/>
        <v>0</v>
      </c>
    </row>
    <row r="154" spans="1:8" ht="49.5">
      <c r="A154" s="23">
        <f t="shared" si="35"/>
        <v>113</v>
      </c>
      <c r="B154" s="37" t="s">
        <v>279</v>
      </c>
      <c r="C154" s="24" t="s">
        <v>200</v>
      </c>
      <c r="D154" s="23" t="s">
        <v>35</v>
      </c>
      <c r="E154" s="25">
        <v>7</v>
      </c>
      <c r="F154" s="51">
        <v>0</v>
      </c>
      <c r="G154" s="22">
        <f t="shared" si="34"/>
        <v>0</v>
      </c>
    </row>
    <row r="155" spans="1:8" ht="33">
      <c r="A155" s="23">
        <f t="shared" si="35"/>
        <v>114</v>
      </c>
      <c r="B155" s="37" t="s">
        <v>279</v>
      </c>
      <c r="C155" s="24" t="s">
        <v>69</v>
      </c>
      <c r="D155" s="23" t="s">
        <v>14</v>
      </c>
      <c r="E155" s="25">
        <f>E150+E151+E152+E153</f>
        <v>254</v>
      </c>
      <c r="F155" s="51">
        <v>0</v>
      </c>
      <c r="G155" s="22">
        <f t="shared" si="34"/>
        <v>0</v>
      </c>
    </row>
    <row r="156" spans="1:8" ht="33">
      <c r="A156" s="23">
        <f t="shared" si="35"/>
        <v>115</v>
      </c>
      <c r="B156" s="37" t="s">
        <v>279</v>
      </c>
      <c r="C156" s="24" t="s">
        <v>205</v>
      </c>
      <c r="D156" s="23" t="s">
        <v>35</v>
      </c>
      <c r="E156" s="25">
        <v>1</v>
      </c>
      <c r="F156" s="51">
        <v>0</v>
      </c>
      <c r="G156" s="22">
        <f t="shared" si="34"/>
        <v>0</v>
      </c>
    </row>
    <row r="157" spans="1:8" ht="33">
      <c r="A157" s="23">
        <f t="shared" si="35"/>
        <v>116</v>
      </c>
      <c r="B157" s="37" t="s">
        <v>279</v>
      </c>
      <c r="C157" s="24" t="s">
        <v>197</v>
      </c>
      <c r="D157" s="23" t="s">
        <v>35</v>
      </c>
      <c r="E157" s="25">
        <f>3+5</f>
        <v>8</v>
      </c>
      <c r="F157" s="51">
        <v>0</v>
      </c>
      <c r="G157" s="22">
        <f t="shared" si="34"/>
        <v>0</v>
      </c>
    </row>
    <row r="158" spans="1:8" ht="49.5">
      <c r="A158" s="23">
        <f t="shared" si="35"/>
        <v>117</v>
      </c>
      <c r="B158" s="37" t="s">
        <v>279</v>
      </c>
      <c r="C158" s="24" t="s">
        <v>203</v>
      </c>
      <c r="D158" s="23" t="s">
        <v>35</v>
      </c>
      <c r="E158" s="25">
        <v>1</v>
      </c>
      <c r="F158" s="51">
        <v>0</v>
      </c>
      <c r="G158" s="22">
        <f t="shared" si="34"/>
        <v>0</v>
      </c>
    </row>
    <row r="159" spans="1:8" ht="49.5">
      <c r="A159" s="23">
        <f t="shared" si="35"/>
        <v>118</v>
      </c>
      <c r="B159" s="37" t="s">
        <v>279</v>
      </c>
      <c r="C159" s="24" t="s">
        <v>204</v>
      </c>
      <c r="D159" s="23" t="s">
        <v>35</v>
      </c>
      <c r="E159" s="25">
        <v>1</v>
      </c>
      <c r="F159" s="51">
        <v>0</v>
      </c>
      <c r="G159" s="22">
        <f t="shared" si="34"/>
        <v>0</v>
      </c>
    </row>
    <row r="160" spans="1:8" ht="49.5">
      <c r="A160" s="23">
        <f t="shared" si="35"/>
        <v>119</v>
      </c>
      <c r="B160" s="37" t="s">
        <v>279</v>
      </c>
      <c r="C160" s="24" t="s">
        <v>202</v>
      </c>
      <c r="D160" s="23" t="s">
        <v>35</v>
      </c>
      <c r="E160" s="25">
        <v>1</v>
      </c>
      <c r="F160" s="51">
        <v>0</v>
      </c>
      <c r="G160" s="22">
        <f t="shared" si="34"/>
        <v>0</v>
      </c>
    </row>
    <row r="161" spans="1:7" ht="33">
      <c r="A161" s="23">
        <f>A160+1</f>
        <v>120</v>
      </c>
      <c r="B161" s="37" t="s">
        <v>279</v>
      </c>
      <c r="C161" s="24" t="s">
        <v>331</v>
      </c>
      <c r="D161" s="23" t="s">
        <v>35</v>
      </c>
      <c r="E161" s="25">
        <v>1</v>
      </c>
      <c r="F161" s="51">
        <v>0</v>
      </c>
      <c r="G161" s="22">
        <f t="shared" si="34"/>
        <v>0</v>
      </c>
    </row>
    <row r="162" spans="1:7" ht="33">
      <c r="A162" s="23">
        <f t="shared" si="35"/>
        <v>121</v>
      </c>
      <c r="B162" s="37" t="s">
        <v>279</v>
      </c>
      <c r="C162" s="24" t="s">
        <v>332</v>
      </c>
      <c r="D162" s="23" t="s">
        <v>35</v>
      </c>
      <c r="E162" s="25">
        <v>1</v>
      </c>
      <c r="F162" s="51">
        <v>0</v>
      </c>
      <c r="G162" s="22">
        <f t="shared" si="34"/>
        <v>0</v>
      </c>
    </row>
    <row r="163" spans="1:7" ht="33">
      <c r="A163" s="23">
        <f t="shared" si="35"/>
        <v>122</v>
      </c>
      <c r="B163" s="37" t="s">
        <v>279</v>
      </c>
      <c r="C163" s="24" t="s">
        <v>206</v>
      </c>
      <c r="D163" s="23" t="s">
        <v>58</v>
      </c>
      <c r="E163" s="25">
        <v>1</v>
      </c>
      <c r="F163" s="51">
        <v>0</v>
      </c>
      <c r="G163" s="22">
        <f t="shared" si="34"/>
        <v>0</v>
      </c>
    </row>
    <row r="164" spans="1:7">
      <c r="A164" s="28"/>
      <c r="B164" s="28"/>
      <c r="C164" s="38" t="s">
        <v>198</v>
      </c>
      <c r="D164" s="26"/>
      <c r="E164" s="30"/>
      <c r="F164" s="30"/>
      <c r="G164" s="31"/>
    </row>
    <row r="165" spans="1:7" ht="49.5">
      <c r="A165" s="23">
        <f>A163+1</f>
        <v>123</v>
      </c>
      <c r="B165" s="37" t="s">
        <v>279</v>
      </c>
      <c r="C165" s="24" t="s">
        <v>200</v>
      </c>
      <c r="D165" s="23" t="s">
        <v>35</v>
      </c>
      <c r="E165" s="25">
        <v>7</v>
      </c>
      <c r="F165" s="51">
        <v>0</v>
      </c>
      <c r="G165" s="22">
        <f t="shared" ref="G165:G167" si="36">ROUND(E165*ROUND(F165,2),2)</f>
        <v>0</v>
      </c>
    </row>
    <row r="166" spans="1:7" ht="33">
      <c r="A166" s="23">
        <f>A165+1</f>
        <v>124</v>
      </c>
      <c r="B166" s="37" t="s">
        <v>279</v>
      </c>
      <c r="C166" s="24" t="s">
        <v>68</v>
      </c>
      <c r="D166" s="23" t="s">
        <v>35</v>
      </c>
      <c r="E166" s="25">
        <v>1</v>
      </c>
      <c r="F166" s="51">
        <v>0</v>
      </c>
      <c r="G166" s="22">
        <f t="shared" si="36"/>
        <v>0</v>
      </c>
    </row>
    <row r="167" spans="1:7" ht="49.5">
      <c r="A167" s="23">
        <f>A166+1</f>
        <v>125</v>
      </c>
      <c r="B167" s="37" t="s">
        <v>279</v>
      </c>
      <c r="C167" s="24" t="s">
        <v>199</v>
      </c>
      <c r="D167" s="23" t="s">
        <v>14</v>
      </c>
      <c r="E167" s="25">
        <f>8*4+6+6+2+2</f>
        <v>48</v>
      </c>
      <c r="F167" s="51">
        <v>0</v>
      </c>
      <c r="G167" s="22">
        <f t="shared" si="36"/>
        <v>0</v>
      </c>
    </row>
    <row r="168" spans="1:7">
      <c r="A168" s="12"/>
      <c r="B168" s="13" t="s">
        <v>20</v>
      </c>
      <c r="C168" s="14" t="s">
        <v>21</v>
      </c>
      <c r="D168" s="12" t="s">
        <v>9</v>
      </c>
      <c r="E168" s="15" t="s">
        <v>9</v>
      </c>
      <c r="F168" s="15" t="s">
        <v>9</v>
      </c>
      <c r="G168" s="15" t="s">
        <v>9</v>
      </c>
    </row>
    <row r="169" spans="1:7">
      <c r="A169" s="16"/>
      <c r="B169" s="16" t="s">
        <v>22</v>
      </c>
      <c r="C169" s="17" t="s">
        <v>23</v>
      </c>
      <c r="D169" s="16"/>
      <c r="E169" s="18"/>
      <c r="F169" s="18" t="s">
        <v>186</v>
      </c>
      <c r="G169" s="18">
        <f>SUM(G170)</f>
        <v>0</v>
      </c>
    </row>
    <row r="170" spans="1:7" ht="33">
      <c r="A170" s="23">
        <f>A167+1</f>
        <v>126</v>
      </c>
      <c r="B170" s="37" t="s">
        <v>279</v>
      </c>
      <c r="C170" s="24" t="s">
        <v>311</v>
      </c>
      <c r="D170" s="23" t="s">
        <v>329</v>
      </c>
      <c r="E170" s="25">
        <v>26114</v>
      </c>
      <c r="F170" s="51">
        <v>0</v>
      </c>
      <c r="G170" s="22">
        <f>ROUND(E170*ROUND(F170,2),2)</f>
        <v>0</v>
      </c>
    </row>
    <row r="171" spans="1:7">
      <c r="A171" s="16"/>
      <c r="B171" s="16" t="s">
        <v>24</v>
      </c>
      <c r="C171" s="17" t="s">
        <v>25</v>
      </c>
      <c r="D171" s="16"/>
      <c r="E171" s="18"/>
      <c r="F171" s="18" t="s">
        <v>186</v>
      </c>
      <c r="G171" s="18">
        <f>SUM(G172:G173)</f>
        <v>0</v>
      </c>
    </row>
    <row r="172" spans="1:7" ht="33">
      <c r="A172" s="32">
        <f>A170+1</f>
        <v>127</v>
      </c>
      <c r="B172" s="37" t="s">
        <v>279</v>
      </c>
      <c r="C172" s="39" t="s">
        <v>322</v>
      </c>
      <c r="D172" s="32" t="s">
        <v>329</v>
      </c>
      <c r="E172" s="40">
        <v>20465</v>
      </c>
      <c r="F172" s="51">
        <v>0</v>
      </c>
      <c r="G172" s="22">
        <f t="shared" ref="G172:G173" si="37">ROUND(E172*ROUND(F172,2),2)</f>
        <v>0</v>
      </c>
    </row>
    <row r="173" spans="1:7" ht="33">
      <c r="A173" s="32">
        <f>A172+1</f>
        <v>128</v>
      </c>
      <c r="B173" s="37" t="s">
        <v>279</v>
      </c>
      <c r="C173" s="39" t="s">
        <v>312</v>
      </c>
      <c r="D173" s="32" t="s">
        <v>329</v>
      </c>
      <c r="E173" s="34">
        <v>17772</v>
      </c>
      <c r="F173" s="51">
        <v>0</v>
      </c>
      <c r="G173" s="22">
        <f t="shared" si="37"/>
        <v>0</v>
      </c>
    </row>
    <row r="174" spans="1:7">
      <c r="A174" s="16"/>
      <c r="B174" s="16" t="s">
        <v>70</v>
      </c>
      <c r="C174" s="17" t="s">
        <v>71</v>
      </c>
      <c r="D174" s="16"/>
      <c r="E174" s="18"/>
      <c r="F174" s="18" t="s">
        <v>186</v>
      </c>
      <c r="G174" s="18">
        <f>SUM(G175:G179)</f>
        <v>0</v>
      </c>
    </row>
    <row r="175" spans="1:7" ht="33">
      <c r="A175" s="32">
        <v>129</v>
      </c>
      <c r="B175" s="37" t="s">
        <v>279</v>
      </c>
      <c r="C175" s="39" t="s">
        <v>127</v>
      </c>
      <c r="D175" s="32" t="s">
        <v>329</v>
      </c>
      <c r="E175" s="34">
        <v>18971</v>
      </c>
      <c r="F175" s="51">
        <v>0</v>
      </c>
      <c r="G175" s="22">
        <f t="shared" ref="G175:G179" si="38">ROUND(E175*ROUND(F175,2),2)</f>
        <v>0</v>
      </c>
    </row>
    <row r="176" spans="1:7" ht="49.5">
      <c r="A176" s="32">
        <f>A175+1</f>
        <v>130</v>
      </c>
      <c r="B176" s="37" t="s">
        <v>279</v>
      </c>
      <c r="C176" s="39" t="s">
        <v>128</v>
      </c>
      <c r="D176" s="32" t="s">
        <v>329</v>
      </c>
      <c r="E176" s="34">
        <v>16</v>
      </c>
      <c r="F176" s="51">
        <v>0</v>
      </c>
      <c r="G176" s="22">
        <f t="shared" si="38"/>
        <v>0</v>
      </c>
    </row>
    <row r="177" spans="1:7" ht="49.5">
      <c r="A177" s="32">
        <f>A176+1</f>
        <v>131</v>
      </c>
      <c r="B177" s="37" t="s">
        <v>279</v>
      </c>
      <c r="C177" s="39" t="s">
        <v>129</v>
      </c>
      <c r="D177" s="32" t="s">
        <v>329</v>
      </c>
      <c r="E177" s="34">
        <v>746</v>
      </c>
      <c r="F177" s="51">
        <v>0</v>
      </c>
      <c r="G177" s="22">
        <f t="shared" si="38"/>
        <v>0</v>
      </c>
    </row>
    <row r="178" spans="1:7" ht="49.5">
      <c r="A178" s="32">
        <f t="shared" ref="A178:A179" si="39">A177+1</f>
        <v>132</v>
      </c>
      <c r="B178" s="37" t="s">
        <v>279</v>
      </c>
      <c r="C178" s="39" t="s">
        <v>130</v>
      </c>
      <c r="D178" s="32" t="s">
        <v>329</v>
      </c>
      <c r="E178" s="34">
        <v>748</v>
      </c>
      <c r="F178" s="51">
        <v>0</v>
      </c>
      <c r="G178" s="22">
        <f t="shared" si="38"/>
        <v>0</v>
      </c>
    </row>
    <row r="179" spans="1:7" ht="49.5">
      <c r="A179" s="32">
        <f t="shared" si="39"/>
        <v>133</v>
      </c>
      <c r="B179" s="37" t="s">
        <v>279</v>
      </c>
      <c r="C179" s="39" t="s">
        <v>131</v>
      </c>
      <c r="D179" s="32" t="s">
        <v>329</v>
      </c>
      <c r="E179" s="34">
        <v>2972</v>
      </c>
      <c r="F179" s="51">
        <v>0</v>
      </c>
      <c r="G179" s="22">
        <f t="shared" si="38"/>
        <v>0</v>
      </c>
    </row>
    <row r="180" spans="1:7" ht="33">
      <c r="A180" s="16"/>
      <c r="B180" s="16" t="s">
        <v>72</v>
      </c>
      <c r="C180" s="17" t="s">
        <v>132</v>
      </c>
      <c r="D180" s="16"/>
      <c r="E180" s="18"/>
      <c r="F180" s="18" t="s">
        <v>186</v>
      </c>
      <c r="G180" s="18">
        <f>SUM(G181:G181)</f>
        <v>0</v>
      </c>
    </row>
    <row r="181" spans="1:7" ht="49.5">
      <c r="A181" s="23">
        <f>A179+1</f>
        <v>134</v>
      </c>
      <c r="B181" s="37" t="s">
        <v>279</v>
      </c>
      <c r="C181" s="24" t="s">
        <v>133</v>
      </c>
      <c r="D181" s="23" t="s">
        <v>329</v>
      </c>
      <c r="E181" s="25">
        <v>23142</v>
      </c>
      <c r="F181" s="51">
        <v>0</v>
      </c>
      <c r="G181" s="22">
        <f>ROUND(E181*ROUND(F181,2),2)</f>
        <v>0</v>
      </c>
    </row>
    <row r="182" spans="1:7" ht="33">
      <c r="A182" s="16"/>
      <c r="B182" s="16" t="s">
        <v>134</v>
      </c>
      <c r="C182" s="17" t="s">
        <v>157</v>
      </c>
      <c r="D182" s="16"/>
      <c r="E182" s="18"/>
      <c r="F182" s="18" t="s">
        <v>186</v>
      </c>
      <c r="G182" s="18">
        <f>SUM(G183:G183)</f>
        <v>0</v>
      </c>
    </row>
    <row r="183" spans="1:7" ht="49.5">
      <c r="A183" s="23">
        <f>A181+1</f>
        <v>135</v>
      </c>
      <c r="B183" s="37" t="s">
        <v>279</v>
      </c>
      <c r="C183" s="24" t="s">
        <v>313</v>
      </c>
      <c r="D183" s="23" t="s">
        <v>329</v>
      </c>
      <c r="E183" s="25">
        <v>2972</v>
      </c>
      <c r="F183" s="51">
        <v>0</v>
      </c>
      <c r="G183" s="22">
        <f>ROUND(E183*ROUND(F183,2),2)</f>
        <v>0</v>
      </c>
    </row>
    <row r="184" spans="1:7">
      <c r="A184" s="12"/>
      <c r="B184" s="13" t="s">
        <v>26</v>
      </c>
      <c r="C184" s="14" t="s">
        <v>27</v>
      </c>
      <c r="D184" s="12" t="s">
        <v>9</v>
      </c>
      <c r="E184" s="15" t="s">
        <v>9</v>
      </c>
      <c r="F184" s="15" t="s">
        <v>9</v>
      </c>
      <c r="G184" s="15" t="s">
        <v>9</v>
      </c>
    </row>
    <row r="185" spans="1:7">
      <c r="A185" s="16"/>
      <c r="B185" s="16" t="s">
        <v>135</v>
      </c>
      <c r="C185" s="17" t="s">
        <v>136</v>
      </c>
      <c r="D185" s="16"/>
      <c r="E185" s="18"/>
      <c r="F185" s="18" t="s">
        <v>186</v>
      </c>
      <c r="G185" s="18">
        <f>SUM(G186:G187)</f>
        <v>0</v>
      </c>
    </row>
    <row r="186" spans="1:7" ht="33">
      <c r="A186" s="23">
        <f>A183+1</f>
        <v>136</v>
      </c>
      <c r="B186" s="37" t="s">
        <v>279</v>
      </c>
      <c r="C186" s="24" t="s">
        <v>137</v>
      </c>
      <c r="D186" s="23" t="s">
        <v>329</v>
      </c>
      <c r="E186" s="25">
        <v>4213</v>
      </c>
      <c r="F186" s="51">
        <v>0</v>
      </c>
      <c r="G186" s="22">
        <f t="shared" ref="G186:G187" si="40">ROUND(E186*ROUND(F186,2),2)</f>
        <v>0</v>
      </c>
    </row>
    <row r="187" spans="1:7" ht="33">
      <c r="A187" s="23">
        <f>A186+1</f>
        <v>137</v>
      </c>
      <c r="B187" s="37" t="s">
        <v>279</v>
      </c>
      <c r="C187" s="24" t="s">
        <v>138</v>
      </c>
      <c r="D187" s="23" t="s">
        <v>329</v>
      </c>
      <c r="E187" s="25">
        <v>220</v>
      </c>
      <c r="F187" s="51">
        <v>0</v>
      </c>
      <c r="G187" s="22">
        <f t="shared" si="40"/>
        <v>0</v>
      </c>
    </row>
    <row r="188" spans="1:7">
      <c r="A188" s="16"/>
      <c r="B188" s="16" t="s">
        <v>140</v>
      </c>
      <c r="C188" s="17" t="s">
        <v>74</v>
      </c>
      <c r="D188" s="16"/>
      <c r="E188" s="18"/>
      <c r="F188" s="18" t="s">
        <v>186</v>
      </c>
      <c r="G188" s="18">
        <f>SUM(G189)</f>
        <v>0</v>
      </c>
    </row>
    <row r="189" spans="1:7" ht="33">
      <c r="A189" s="23">
        <f>A187+1</f>
        <v>138</v>
      </c>
      <c r="B189" s="37" t="s">
        <v>279</v>
      </c>
      <c r="C189" s="24" t="s">
        <v>139</v>
      </c>
      <c r="D189" s="23" t="s">
        <v>329</v>
      </c>
      <c r="E189" s="25">
        <v>17286</v>
      </c>
      <c r="F189" s="51">
        <v>0</v>
      </c>
      <c r="G189" s="22">
        <f>ROUND(E189*ROUND(F189,2),2)</f>
        <v>0</v>
      </c>
    </row>
    <row r="190" spans="1:7">
      <c r="A190" s="16"/>
      <c r="B190" s="16" t="s">
        <v>73</v>
      </c>
      <c r="C190" s="17" t="s">
        <v>141</v>
      </c>
      <c r="D190" s="16"/>
      <c r="E190" s="18"/>
      <c r="F190" s="18" t="s">
        <v>186</v>
      </c>
      <c r="G190" s="18">
        <f>SUM(G191:G192)</f>
        <v>0</v>
      </c>
    </row>
    <row r="191" spans="1:7" ht="33">
      <c r="A191" s="23">
        <f>A189+1</f>
        <v>139</v>
      </c>
      <c r="B191" s="37" t="s">
        <v>279</v>
      </c>
      <c r="C191" s="24" t="s">
        <v>142</v>
      </c>
      <c r="D191" s="23" t="s">
        <v>329</v>
      </c>
      <c r="E191" s="25">
        <v>17090</v>
      </c>
      <c r="F191" s="51">
        <v>0</v>
      </c>
      <c r="G191" s="22">
        <f t="shared" ref="G191:G192" si="41">ROUND(E191*ROUND(F191,2),2)</f>
        <v>0</v>
      </c>
    </row>
    <row r="192" spans="1:7" ht="33">
      <c r="A192" s="23">
        <f>A191+1</f>
        <v>140</v>
      </c>
      <c r="B192" s="37" t="s">
        <v>279</v>
      </c>
      <c r="C192" s="24" t="s">
        <v>143</v>
      </c>
      <c r="D192" s="23" t="s">
        <v>329</v>
      </c>
      <c r="E192" s="25">
        <v>339</v>
      </c>
      <c r="F192" s="51">
        <v>0</v>
      </c>
      <c r="G192" s="22">
        <f t="shared" si="41"/>
        <v>0</v>
      </c>
    </row>
    <row r="193" spans="1:7">
      <c r="A193" s="16"/>
      <c r="B193" s="16" t="s">
        <v>28</v>
      </c>
      <c r="C193" s="17" t="s">
        <v>43</v>
      </c>
      <c r="D193" s="16"/>
      <c r="E193" s="18"/>
      <c r="F193" s="18" t="s">
        <v>186</v>
      </c>
      <c r="G193" s="18">
        <f>SUM(G194:G195)</f>
        <v>0</v>
      </c>
    </row>
    <row r="194" spans="1:7" ht="33">
      <c r="A194" s="23">
        <f>A192+1</f>
        <v>141</v>
      </c>
      <c r="B194" s="37" t="s">
        <v>279</v>
      </c>
      <c r="C194" s="24" t="s">
        <v>57</v>
      </c>
      <c r="D194" s="23" t="s">
        <v>329</v>
      </c>
      <c r="E194" s="25">
        <v>3409</v>
      </c>
      <c r="F194" s="51">
        <v>0</v>
      </c>
      <c r="G194" s="22">
        <f t="shared" ref="G194:G195" si="42">ROUND(E194*ROUND(F194,2),2)</f>
        <v>0</v>
      </c>
    </row>
    <row r="195" spans="1:7" ht="33">
      <c r="A195" s="23">
        <f>A194+1</f>
        <v>142</v>
      </c>
      <c r="B195" s="37" t="s">
        <v>279</v>
      </c>
      <c r="C195" s="24" t="s">
        <v>144</v>
      </c>
      <c r="D195" s="23" t="s">
        <v>329</v>
      </c>
      <c r="E195" s="25">
        <v>431</v>
      </c>
      <c r="F195" s="51">
        <v>0</v>
      </c>
      <c r="G195" s="22">
        <f t="shared" si="42"/>
        <v>0</v>
      </c>
    </row>
    <row r="196" spans="1:7">
      <c r="A196" s="12"/>
      <c r="B196" s="13" t="s">
        <v>29</v>
      </c>
      <c r="C196" s="14" t="s">
        <v>30</v>
      </c>
      <c r="D196" s="12" t="s">
        <v>9</v>
      </c>
      <c r="E196" s="15" t="s">
        <v>9</v>
      </c>
      <c r="F196" s="15" t="s">
        <v>9</v>
      </c>
      <c r="G196" s="15" t="s">
        <v>9</v>
      </c>
    </row>
    <row r="197" spans="1:7">
      <c r="A197" s="16"/>
      <c r="B197" s="16" t="s">
        <v>31</v>
      </c>
      <c r="C197" s="17" t="s">
        <v>145</v>
      </c>
      <c r="D197" s="16"/>
      <c r="E197" s="18"/>
      <c r="F197" s="18" t="s">
        <v>186</v>
      </c>
      <c r="G197" s="18">
        <f>SUM(G199:G215)</f>
        <v>0</v>
      </c>
    </row>
    <row r="198" spans="1:7">
      <c r="A198" s="28"/>
      <c r="B198" s="28"/>
      <c r="C198" s="38" t="s">
        <v>151</v>
      </c>
      <c r="D198" s="26"/>
      <c r="E198" s="30"/>
      <c r="F198" s="30"/>
      <c r="G198" s="31"/>
    </row>
    <row r="199" spans="1:7" ht="33">
      <c r="A199" s="23">
        <f>A195+1</f>
        <v>143</v>
      </c>
      <c r="B199" s="37" t="s">
        <v>279</v>
      </c>
      <c r="C199" s="24" t="s">
        <v>62</v>
      </c>
      <c r="D199" s="23" t="s">
        <v>329</v>
      </c>
      <c r="E199" s="25">
        <v>18630</v>
      </c>
      <c r="F199" s="51">
        <v>0</v>
      </c>
      <c r="G199" s="22">
        <f>ROUND(E199*ROUND(F199,2),2)</f>
        <v>0</v>
      </c>
    </row>
    <row r="200" spans="1:7">
      <c r="A200" s="28"/>
      <c r="B200" s="28"/>
      <c r="C200" s="38" t="s">
        <v>152</v>
      </c>
      <c r="D200" s="26"/>
      <c r="E200" s="30"/>
      <c r="F200" s="30"/>
      <c r="G200" s="31"/>
    </row>
    <row r="201" spans="1:7" ht="66">
      <c r="A201" s="23">
        <f>A199+1</f>
        <v>144</v>
      </c>
      <c r="B201" s="37" t="s">
        <v>279</v>
      </c>
      <c r="C201" s="24" t="s">
        <v>314</v>
      </c>
      <c r="D201" s="23" t="s">
        <v>14</v>
      </c>
      <c r="E201" s="25">
        <v>11</v>
      </c>
      <c r="F201" s="51">
        <v>0</v>
      </c>
      <c r="G201" s="22">
        <f>ROUND(E201*ROUND(F201,2),2)</f>
        <v>0</v>
      </c>
    </row>
    <row r="202" spans="1:7">
      <c r="A202" s="28"/>
      <c r="B202" s="28"/>
      <c r="C202" s="38" t="s">
        <v>153</v>
      </c>
      <c r="D202" s="26"/>
      <c r="E202" s="30"/>
      <c r="F202" s="30"/>
      <c r="G202" s="31"/>
    </row>
    <row r="203" spans="1:7" ht="33">
      <c r="A203" s="23">
        <f>A201+1</f>
        <v>145</v>
      </c>
      <c r="B203" s="37" t="s">
        <v>279</v>
      </c>
      <c r="C203" s="24" t="s">
        <v>155</v>
      </c>
      <c r="D203" s="23" t="s">
        <v>330</v>
      </c>
      <c r="E203" s="25">
        <v>81</v>
      </c>
      <c r="F203" s="51">
        <v>0</v>
      </c>
      <c r="G203" s="22">
        <f t="shared" ref="G203:G204" si="43">ROUND(E203*ROUND(F203,2),2)</f>
        <v>0</v>
      </c>
    </row>
    <row r="204" spans="1:7" ht="33">
      <c r="A204" s="23">
        <f t="shared" ref="A204" si="44">A203+1</f>
        <v>146</v>
      </c>
      <c r="B204" s="37" t="s">
        <v>279</v>
      </c>
      <c r="C204" s="24" t="s">
        <v>156</v>
      </c>
      <c r="D204" s="32" t="s">
        <v>329</v>
      </c>
      <c r="E204" s="25">
        <v>270</v>
      </c>
      <c r="F204" s="51">
        <v>0</v>
      </c>
      <c r="G204" s="22">
        <f t="shared" si="43"/>
        <v>0</v>
      </c>
    </row>
    <row r="205" spans="1:7">
      <c r="A205" s="28"/>
      <c r="B205" s="28"/>
      <c r="C205" s="38" t="s">
        <v>154</v>
      </c>
      <c r="D205" s="26"/>
      <c r="E205" s="30"/>
      <c r="F205" s="30"/>
      <c r="G205" s="31"/>
    </row>
    <row r="206" spans="1:7" ht="33">
      <c r="A206" s="23">
        <f>A204+1</f>
        <v>147</v>
      </c>
      <c r="B206" s="37" t="s">
        <v>279</v>
      </c>
      <c r="C206" s="24" t="s">
        <v>315</v>
      </c>
      <c r="D206" s="32" t="s">
        <v>329</v>
      </c>
      <c r="E206" s="25">
        <v>688</v>
      </c>
      <c r="F206" s="51">
        <v>0</v>
      </c>
      <c r="G206" s="22">
        <f>ROUND(E206*ROUND(F206,2),2)</f>
        <v>0</v>
      </c>
    </row>
    <row r="207" spans="1:7">
      <c r="A207" s="28"/>
      <c r="B207" s="28"/>
      <c r="C207" s="38" t="s">
        <v>148</v>
      </c>
      <c r="D207" s="26"/>
      <c r="E207" s="30"/>
      <c r="F207" s="30"/>
      <c r="G207" s="31"/>
    </row>
    <row r="208" spans="1:7" ht="132">
      <c r="A208" s="23">
        <f>A206+1</f>
        <v>148</v>
      </c>
      <c r="B208" s="37" t="s">
        <v>279</v>
      </c>
      <c r="C208" s="24" t="s">
        <v>289</v>
      </c>
      <c r="D208" s="32" t="s">
        <v>14</v>
      </c>
      <c r="E208" s="25">
        <v>112</v>
      </c>
      <c r="F208" s="51">
        <v>0</v>
      </c>
      <c r="G208" s="22">
        <f t="shared" ref="G208:G209" si="45">ROUND(E208*ROUND(F208,2),2)</f>
        <v>0</v>
      </c>
    </row>
    <row r="209" spans="1:7" ht="132">
      <c r="A209" s="23">
        <f>A208+1</f>
        <v>149</v>
      </c>
      <c r="B209" s="37" t="s">
        <v>279</v>
      </c>
      <c r="C209" s="24" t="s">
        <v>290</v>
      </c>
      <c r="D209" s="32" t="s">
        <v>14</v>
      </c>
      <c r="E209" s="25">
        <v>10</v>
      </c>
      <c r="F209" s="51">
        <v>0</v>
      </c>
      <c r="G209" s="22">
        <f t="shared" si="45"/>
        <v>0</v>
      </c>
    </row>
    <row r="210" spans="1:7">
      <c r="A210" s="28"/>
      <c r="B210" s="28"/>
      <c r="C210" s="38" t="s">
        <v>147</v>
      </c>
      <c r="D210" s="26"/>
      <c r="E210" s="30"/>
      <c r="F210" s="30"/>
      <c r="G210" s="30"/>
    </row>
    <row r="211" spans="1:7" ht="82.5">
      <c r="A211" s="23">
        <f>A209+1</f>
        <v>150</v>
      </c>
      <c r="B211" s="37" t="s">
        <v>279</v>
      </c>
      <c r="C211" s="24" t="s">
        <v>291</v>
      </c>
      <c r="D211" s="32" t="s">
        <v>35</v>
      </c>
      <c r="E211" s="25">
        <v>5</v>
      </c>
      <c r="F211" s="51">
        <v>0</v>
      </c>
      <c r="G211" s="22">
        <f>ROUND(E211*ROUND(F211,2),2)</f>
        <v>0</v>
      </c>
    </row>
    <row r="212" spans="1:7">
      <c r="A212" s="28"/>
      <c r="B212" s="28"/>
      <c r="C212" s="38" t="s">
        <v>146</v>
      </c>
      <c r="D212" s="26"/>
      <c r="E212" s="30"/>
      <c r="F212" s="30"/>
      <c r="G212" s="30"/>
    </row>
    <row r="213" spans="1:7" ht="99">
      <c r="A213" s="23">
        <f>A211+1</f>
        <v>151</v>
      </c>
      <c r="B213" s="37" t="s">
        <v>279</v>
      </c>
      <c r="C213" s="24" t="s">
        <v>149</v>
      </c>
      <c r="D213" s="32" t="s">
        <v>35</v>
      </c>
      <c r="E213" s="25">
        <v>4</v>
      </c>
      <c r="F213" s="51">
        <v>0</v>
      </c>
      <c r="G213" s="22">
        <f>ROUND(E213*ROUND(F213,2),2)</f>
        <v>0</v>
      </c>
    </row>
    <row r="214" spans="1:7">
      <c r="A214" s="28"/>
      <c r="B214" s="28"/>
      <c r="C214" s="38" t="s">
        <v>150</v>
      </c>
      <c r="D214" s="26"/>
      <c r="E214" s="30"/>
      <c r="F214" s="30"/>
      <c r="G214" s="31"/>
    </row>
    <row r="215" spans="1:7" ht="66">
      <c r="A215" s="23">
        <f>A213+1</f>
        <v>152</v>
      </c>
      <c r="B215" s="37" t="s">
        <v>279</v>
      </c>
      <c r="C215" s="24" t="s">
        <v>287</v>
      </c>
      <c r="D215" s="32" t="s">
        <v>329</v>
      </c>
      <c r="E215" s="25">
        <v>97</v>
      </c>
      <c r="F215" s="51">
        <v>0</v>
      </c>
      <c r="G215" s="22">
        <f>ROUND(E215*ROUND(F215,2),2)</f>
        <v>0</v>
      </c>
    </row>
    <row r="216" spans="1:7">
      <c r="A216" s="12"/>
      <c r="B216" s="13" t="s">
        <v>44</v>
      </c>
      <c r="C216" s="14" t="s">
        <v>45</v>
      </c>
      <c r="D216" s="12" t="s">
        <v>9</v>
      </c>
      <c r="E216" s="15" t="s">
        <v>9</v>
      </c>
      <c r="F216" s="15" t="s">
        <v>9</v>
      </c>
      <c r="G216" s="15" t="s">
        <v>9</v>
      </c>
    </row>
    <row r="217" spans="1:7">
      <c r="A217" s="16"/>
      <c r="B217" s="16" t="s">
        <v>46</v>
      </c>
      <c r="C217" s="17" t="s">
        <v>159</v>
      </c>
      <c r="D217" s="16"/>
      <c r="E217" s="18"/>
      <c r="F217" s="18" t="s">
        <v>186</v>
      </c>
      <c r="G217" s="18">
        <f>SUM(G219:G222)</f>
        <v>0</v>
      </c>
    </row>
    <row r="218" spans="1:7">
      <c r="A218" s="28"/>
      <c r="B218" s="28"/>
      <c r="C218" s="38" t="s">
        <v>160</v>
      </c>
      <c r="D218" s="26"/>
      <c r="E218" s="30"/>
      <c r="F218" s="30"/>
      <c r="G218" s="31"/>
    </row>
    <row r="219" spans="1:7" ht="33">
      <c r="A219" s="32">
        <f>A215+1</f>
        <v>153</v>
      </c>
      <c r="B219" s="37" t="s">
        <v>285</v>
      </c>
      <c r="C219" s="33" t="s">
        <v>162</v>
      </c>
      <c r="D219" s="32" t="s">
        <v>329</v>
      </c>
      <c r="E219" s="34">
        <v>38</v>
      </c>
      <c r="F219" s="52">
        <v>0</v>
      </c>
      <c r="G219" s="22">
        <f>ROUND(E219*ROUND(F219,2),2)</f>
        <v>0</v>
      </c>
    </row>
    <row r="220" spans="1:7">
      <c r="A220" s="28"/>
      <c r="B220" s="28"/>
      <c r="C220" s="38" t="s">
        <v>158</v>
      </c>
      <c r="D220" s="26"/>
      <c r="E220" s="30"/>
      <c r="F220" s="30"/>
      <c r="G220" s="31"/>
    </row>
    <row r="221" spans="1:7" ht="33">
      <c r="A221" s="32">
        <f>A219+1</f>
        <v>154</v>
      </c>
      <c r="B221" s="37" t="s">
        <v>285</v>
      </c>
      <c r="C221" s="33" t="s">
        <v>161</v>
      </c>
      <c r="D221" s="32" t="s">
        <v>329</v>
      </c>
      <c r="E221" s="34">
        <v>943</v>
      </c>
      <c r="F221" s="52">
        <v>0</v>
      </c>
      <c r="G221" s="22">
        <f t="shared" ref="G221:G222" si="46">ROUND(E221*ROUND(F221,2),2)</f>
        <v>0</v>
      </c>
    </row>
    <row r="222" spans="1:7" ht="33">
      <c r="A222" s="32">
        <f>A221+1</f>
        <v>155</v>
      </c>
      <c r="B222" s="37" t="s">
        <v>285</v>
      </c>
      <c r="C222" s="33" t="s">
        <v>47</v>
      </c>
      <c r="D222" s="32" t="s">
        <v>329</v>
      </c>
      <c r="E222" s="34">
        <v>58</v>
      </c>
      <c r="F222" s="52">
        <v>0</v>
      </c>
      <c r="G222" s="22">
        <f t="shared" si="46"/>
        <v>0</v>
      </c>
    </row>
    <row r="223" spans="1:7">
      <c r="A223" s="16"/>
      <c r="B223" s="16" t="s">
        <v>48</v>
      </c>
      <c r="C223" s="17" t="s">
        <v>49</v>
      </c>
      <c r="D223" s="16"/>
      <c r="E223" s="18"/>
      <c r="F223" s="18" t="s">
        <v>186</v>
      </c>
      <c r="G223" s="18">
        <f>SUM(G225:G240)</f>
        <v>0</v>
      </c>
    </row>
    <row r="224" spans="1:7">
      <c r="A224" s="28"/>
      <c r="B224" s="28"/>
      <c r="C224" s="38" t="s">
        <v>163</v>
      </c>
      <c r="D224" s="26"/>
      <c r="E224" s="30"/>
      <c r="F224" s="30"/>
      <c r="G224" s="31"/>
    </row>
    <row r="225" spans="1:7" ht="33">
      <c r="A225" s="32">
        <f>A222+1</f>
        <v>156</v>
      </c>
      <c r="B225" s="37" t="s">
        <v>285</v>
      </c>
      <c r="C225" s="33" t="s">
        <v>63</v>
      </c>
      <c r="D225" s="32" t="s">
        <v>35</v>
      </c>
      <c r="E225" s="34">
        <v>40</v>
      </c>
      <c r="F225" s="52">
        <v>0</v>
      </c>
      <c r="G225" s="22">
        <f t="shared" ref="G225:G227" si="47">ROUND(E225*ROUND(F225,2),2)</f>
        <v>0</v>
      </c>
    </row>
    <row r="226" spans="1:7" ht="33">
      <c r="A226" s="32">
        <f>A225+1</f>
        <v>157</v>
      </c>
      <c r="B226" s="37" t="s">
        <v>285</v>
      </c>
      <c r="C226" s="33" t="s">
        <v>65</v>
      </c>
      <c r="D226" s="32" t="s">
        <v>35</v>
      </c>
      <c r="E226" s="34">
        <v>5</v>
      </c>
      <c r="F226" s="52">
        <v>0</v>
      </c>
      <c r="G226" s="22">
        <f t="shared" si="47"/>
        <v>0</v>
      </c>
    </row>
    <row r="227" spans="1:7" ht="33">
      <c r="A227" s="32">
        <f t="shared" ref="A227" si="48">A226+1</f>
        <v>158</v>
      </c>
      <c r="B227" s="37" t="s">
        <v>285</v>
      </c>
      <c r="C227" s="33" t="s">
        <v>64</v>
      </c>
      <c r="D227" s="32" t="s">
        <v>35</v>
      </c>
      <c r="E227" s="34">
        <v>42</v>
      </c>
      <c r="F227" s="52">
        <v>0</v>
      </c>
      <c r="G227" s="22">
        <f t="shared" si="47"/>
        <v>0</v>
      </c>
    </row>
    <row r="228" spans="1:7">
      <c r="A228" s="28"/>
      <c r="B228" s="28"/>
      <c r="C228" s="38" t="s">
        <v>53</v>
      </c>
      <c r="D228" s="26"/>
      <c r="E228" s="30"/>
      <c r="F228" s="30"/>
      <c r="G228" s="31"/>
    </row>
    <row r="229" spans="1:7" ht="33">
      <c r="A229" s="32">
        <f>A227+1</f>
        <v>159</v>
      </c>
      <c r="B229" s="37" t="s">
        <v>285</v>
      </c>
      <c r="C229" s="33" t="s">
        <v>50</v>
      </c>
      <c r="D229" s="32" t="s">
        <v>35</v>
      </c>
      <c r="E229" s="34">
        <v>57</v>
      </c>
      <c r="F229" s="52">
        <v>0</v>
      </c>
      <c r="G229" s="22">
        <f t="shared" ref="G229:G240" si="49">ROUND(E229*ROUND(F229,2),2)</f>
        <v>0</v>
      </c>
    </row>
    <row r="230" spans="1:7" ht="33">
      <c r="A230" s="32">
        <f>A229+1</f>
        <v>160</v>
      </c>
      <c r="B230" s="37" t="s">
        <v>285</v>
      </c>
      <c r="C230" s="33" t="s">
        <v>75</v>
      </c>
      <c r="D230" s="32" t="s">
        <v>35</v>
      </c>
      <c r="E230" s="34">
        <v>4</v>
      </c>
      <c r="F230" s="52">
        <v>0</v>
      </c>
      <c r="G230" s="22">
        <f t="shared" si="49"/>
        <v>0</v>
      </c>
    </row>
    <row r="231" spans="1:7" ht="33">
      <c r="A231" s="32">
        <f t="shared" ref="A231:A240" si="50">A230+1</f>
        <v>161</v>
      </c>
      <c r="B231" s="37" t="s">
        <v>285</v>
      </c>
      <c r="C231" s="33" t="s">
        <v>164</v>
      </c>
      <c r="D231" s="32" t="s">
        <v>35</v>
      </c>
      <c r="E231" s="34">
        <v>6</v>
      </c>
      <c r="F231" s="52">
        <v>0</v>
      </c>
      <c r="G231" s="22">
        <f t="shared" si="49"/>
        <v>0</v>
      </c>
    </row>
    <row r="232" spans="1:7" ht="33">
      <c r="A232" s="32">
        <f t="shared" si="50"/>
        <v>162</v>
      </c>
      <c r="B232" s="37" t="s">
        <v>285</v>
      </c>
      <c r="C232" s="33" t="s">
        <v>165</v>
      </c>
      <c r="D232" s="32" t="s">
        <v>35</v>
      </c>
      <c r="E232" s="34">
        <v>5</v>
      </c>
      <c r="F232" s="52">
        <v>0</v>
      </c>
      <c r="G232" s="22">
        <f t="shared" si="49"/>
        <v>0</v>
      </c>
    </row>
    <row r="233" spans="1:7" ht="33">
      <c r="A233" s="32">
        <f t="shared" si="50"/>
        <v>163</v>
      </c>
      <c r="B233" s="37" t="s">
        <v>285</v>
      </c>
      <c r="C233" s="33" t="s">
        <v>292</v>
      </c>
      <c r="D233" s="32" t="s">
        <v>35</v>
      </c>
      <c r="E233" s="34">
        <v>17</v>
      </c>
      <c r="F233" s="52">
        <v>0</v>
      </c>
      <c r="G233" s="22">
        <f t="shared" si="49"/>
        <v>0</v>
      </c>
    </row>
    <row r="234" spans="1:7" ht="33">
      <c r="A234" s="32">
        <f t="shared" si="50"/>
        <v>164</v>
      </c>
      <c r="B234" s="37" t="s">
        <v>285</v>
      </c>
      <c r="C234" s="33" t="s">
        <v>293</v>
      </c>
      <c r="D234" s="32" t="s">
        <v>35</v>
      </c>
      <c r="E234" s="34">
        <v>10</v>
      </c>
      <c r="F234" s="52">
        <v>0</v>
      </c>
      <c r="G234" s="22">
        <f t="shared" si="49"/>
        <v>0</v>
      </c>
    </row>
    <row r="235" spans="1:7" ht="33">
      <c r="A235" s="32">
        <f t="shared" si="50"/>
        <v>165</v>
      </c>
      <c r="B235" s="37" t="s">
        <v>285</v>
      </c>
      <c r="C235" s="33" t="s">
        <v>294</v>
      </c>
      <c r="D235" s="32" t="s">
        <v>35</v>
      </c>
      <c r="E235" s="34">
        <v>2</v>
      </c>
      <c r="F235" s="52">
        <v>0</v>
      </c>
      <c r="G235" s="22">
        <f t="shared" si="49"/>
        <v>0</v>
      </c>
    </row>
    <row r="236" spans="1:7" ht="33">
      <c r="A236" s="32">
        <f t="shared" si="50"/>
        <v>166</v>
      </c>
      <c r="B236" s="37" t="s">
        <v>285</v>
      </c>
      <c r="C236" s="33" t="s">
        <v>295</v>
      </c>
      <c r="D236" s="32" t="s">
        <v>35</v>
      </c>
      <c r="E236" s="34">
        <v>30</v>
      </c>
      <c r="F236" s="52">
        <v>0</v>
      </c>
      <c r="G236" s="22">
        <f t="shared" si="49"/>
        <v>0</v>
      </c>
    </row>
    <row r="237" spans="1:7" ht="33">
      <c r="A237" s="32">
        <f t="shared" si="50"/>
        <v>167</v>
      </c>
      <c r="B237" s="37" t="s">
        <v>285</v>
      </c>
      <c r="C237" s="33" t="s">
        <v>296</v>
      </c>
      <c r="D237" s="32" t="s">
        <v>35</v>
      </c>
      <c r="E237" s="34">
        <v>4</v>
      </c>
      <c r="F237" s="52">
        <v>0</v>
      </c>
      <c r="G237" s="22">
        <f t="shared" si="49"/>
        <v>0</v>
      </c>
    </row>
    <row r="238" spans="1:7" ht="33">
      <c r="A238" s="32">
        <f t="shared" si="50"/>
        <v>168</v>
      </c>
      <c r="B238" s="37" t="s">
        <v>285</v>
      </c>
      <c r="C238" s="33" t="s">
        <v>299</v>
      </c>
      <c r="D238" s="32" t="s">
        <v>35</v>
      </c>
      <c r="E238" s="34">
        <v>2</v>
      </c>
      <c r="F238" s="52">
        <v>0</v>
      </c>
      <c r="G238" s="22">
        <f t="shared" si="49"/>
        <v>0</v>
      </c>
    </row>
    <row r="239" spans="1:7" ht="33">
      <c r="A239" s="32">
        <f t="shared" si="50"/>
        <v>169</v>
      </c>
      <c r="B239" s="37" t="s">
        <v>285</v>
      </c>
      <c r="C239" s="33" t="s">
        <v>298</v>
      </c>
      <c r="D239" s="32" t="s">
        <v>35</v>
      </c>
      <c r="E239" s="34">
        <v>4</v>
      </c>
      <c r="F239" s="52">
        <v>0</v>
      </c>
      <c r="G239" s="22">
        <f t="shared" si="49"/>
        <v>0</v>
      </c>
    </row>
    <row r="240" spans="1:7" ht="33">
      <c r="A240" s="32">
        <f t="shared" si="50"/>
        <v>170</v>
      </c>
      <c r="B240" s="37" t="s">
        <v>285</v>
      </c>
      <c r="C240" s="33" t="s">
        <v>297</v>
      </c>
      <c r="D240" s="32" t="s">
        <v>35</v>
      </c>
      <c r="E240" s="34">
        <v>4</v>
      </c>
      <c r="F240" s="52">
        <v>0</v>
      </c>
      <c r="G240" s="22">
        <f t="shared" si="49"/>
        <v>0</v>
      </c>
    </row>
    <row r="241" spans="1:7">
      <c r="A241" s="12"/>
      <c r="B241" s="13" t="s">
        <v>32</v>
      </c>
      <c r="C241" s="14" t="s">
        <v>33</v>
      </c>
      <c r="D241" s="12" t="s">
        <v>9</v>
      </c>
      <c r="E241" s="15" t="s">
        <v>9</v>
      </c>
      <c r="F241" s="15" t="s">
        <v>9</v>
      </c>
      <c r="G241" s="15" t="s">
        <v>9</v>
      </c>
    </row>
    <row r="242" spans="1:7">
      <c r="A242" s="16"/>
      <c r="B242" s="16" t="s">
        <v>167</v>
      </c>
      <c r="C242" s="17" t="s">
        <v>168</v>
      </c>
      <c r="D242" s="16"/>
      <c r="E242" s="18"/>
      <c r="F242" s="18" t="s">
        <v>186</v>
      </c>
      <c r="G242" s="18">
        <f>SUM(G243:G247)</f>
        <v>0</v>
      </c>
    </row>
    <row r="243" spans="1:7" ht="49.5">
      <c r="A243" s="32">
        <f>A240+1</f>
        <v>171</v>
      </c>
      <c r="B243" s="37" t="s">
        <v>279</v>
      </c>
      <c r="C243" s="33" t="s">
        <v>341</v>
      </c>
      <c r="D243" s="32" t="s">
        <v>14</v>
      </c>
      <c r="E243" s="34">
        <v>371</v>
      </c>
      <c r="F243" s="52">
        <v>0</v>
      </c>
      <c r="G243" s="22">
        <f t="shared" ref="G243:G247" si="51">ROUND(E243*ROUND(F243,2),2)</f>
        <v>0</v>
      </c>
    </row>
    <row r="244" spans="1:7" ht="66">
      <c r="A244" s="32">
        <f>A243+1</f>
        <v>172</v>
      </c>
      <c r="B244" s="37" t="s">
        <v>279</v>
      </c>
      <c r="C244" s="33" t="s">
        <v>316</v>
      </c>
      <c r="D244" s="32" t="s">
        <v>14</v>
      </c>
      <c r="E244" s="34">
        <v>464</v>
      </c>
      <c r="F244" s="52">
        <v>0</v>
      </c>
      <c r="G244" s="22">
        <f t="shared" si="51"/>
        <v>0</v>
      </c>
    </row>
    <row r="245" spans="1:7" ht="49.5">
      <c r="A245" s="32">
        <f t="shared" ref="A245:A247" si="52">A244+1</f>
        <v>173</v>
      </c>
      <c r="B245" s="37" t="s">
        <v>279</v>
      </c>
      <c r="C245" s="33" t="s">
        <v>342</v>
      </c>
      <c r="D245" s="32" t="s">
        <v>14</v>
      </c>
      <c r="E245" s="34">
        <v>945</v>
      </c>
      <c r="F245" s="52">
        <v>0</v>
      </c>
      <c r="G245" s="22">
        <f t="shared" si="51"/>
        <v>0</v>
      </c>
    </row>
    <row r="246" spans="1:7" ht="49.5">
      <c r="A246" s="32">
        <f t="shared" si="52"/>
        <v>174</v>
      </c>
      <c r="B246" s="37" t="s">
        <v>279</v>
      </c>
      <c r="C246" s="33" t="s">
        <v>343</v>
      </c>
      <c r="D246" s="32" t="s">
        <v>14</v>
      </c>
      <c r="E246" s="34">
        <v>90</v>
      </c>
      <c r="F246" s="52">
        <v>0</v>
      </c>
      <c r="G246" s="22">
        <f t="shared" si="51"/>
        <v>0</v>
      </c>
    </row>
    <row r="247" spans="1:7" ht="66">
      <c r="A247" s="32">
        <f t="shared" si="52"/>
        <v>175</v>
      </c>
      <c r="B247" s="37" t="s">
        <v>279</v>
      </c>
      <c r="C247" s="33" t="s">
        <v>317</v>
      </c>
      <c r="D247" s="32" t="s">
        <v>14</v>
      </c>
      <c r="E247" s="34">
        <v>104</v>
      </c>
      <c r="F247" s="52">
        <v>0</v>
      </c>
      <c r="G247" s="22">
        <f t="shared" si="51"/>
        <v>0</v>
      </c>
    </row>
    <row r="248" spans="1:7">
      <c r="A248" s="16"/>
      <c r="B248" s="16" t="s">
        <v>76</v>
      </c>
      <c r="C248" s="17" t="s">
        <v>77</v>
      </c>
      <c r="D248" s="16"/>
      <c r="E248" s="18"/>
      <c r="F248" s="18" t="s">
        <v>186</v>
      </c>
      <c r="G248" s="18">
        <f>SUM(G249)</f>
        <v>0</v>
      </c>
    </row>
    <row r="249" spans="1:7" ht="49.5">
      <c r="A249" s="32">
        <f>A247+1</f>
        <v>176</v>
      </c>
      <c r="B249" s="37" t="s">
        <v>279</v>
      </c>
      <c r="C249" s="33" t="s">
        <v>318</v>
      </c>
      <c r="D249" s="32" t="s">
        <v>14</v>
      </c>
      <c r="E249" s="34">
        <v>102</v>
      </c>
      <c r="F249" s="52">
        <v>0</v>
      </c>
      <c r="G249" s="22">
        <f>ROUND(E249*ROUND(F249,2),2)</f>
        <v>0</v>
      </c>
    </row>
    <row r="250" spans="1:7">
      <c r="A250" s="16"/>
      <c r="B250" s="16" t="s">
        <v>51</v>
      </c>
      <c r="C250" s="17" t="s">
        <v>52</v>
      </c>
      <c r="D250" s="16"/>
      <c r="E250" s="18"/>
      <c r="F250" s="18" t="s">
        <v>186</v>
      </c>
      <c r="G250" s="18">
        <f>SUM(G251:G251)</f>
        <v>0</v>
      </c>
    </row>
    <row r="251" spans="1:7" ht="49.5">
      <c r="A251" s="32">
        <f>A249+1</f>
        <v>177</v>
      </c>
      <c r="B251" s="37" t="s">
        <v>279</v>
      </c>
      <c r="C251" s="33" t="s">
        <v>319</v>
      </c>
      <c r="D251" s="32" t="s">
        <v>14</v>
      </c>
      <c r="E251" s="34">
        <v>1114</v>
      </c>
      <c r="F251" s="52">
        <v>0</v>
      </c>
      <c r="G251" s="22">
        <f>ROUND(E251*ROUND(F251,2),2)</f>
        <v>0</v>
      </c>
    </row>
    <row r="252" spans="1:7">
      <c r="A252" s="16"/>
      <c r="B252" s="16" t="s">
        <v>78</v>
      </c>
      <c r="C252" s="17" t="s">
        <v>166</v>
      </c>
      <c r="D252" s="16"/>
      <c r="E252" s="18"/>
      <c r="F252" s="18" t="s">
        <v>186</v>
      </c>
      <c r="G252" s="18">
        <f>SUM(G253:G254)</f>
        <v>0</v>
      </c>
    </row>
    <row r="253" spans="1:7" ht="49.5">
      <c r="A253" s="32">
        <f>A251+1</f>
        <v>178</v>
      </c>
      <c r="B253" s="37" t="s">
        <v>279</v>
      </c>
      <c r="C253" s="33" t="s">
        <v>320</v>
      </c>
      <c r="D253" s="32" t="s">
        <v>14</v>
      </c>
      <c r="E253" s="34">
        <v>1541</v>
      </c>
      <c r="F253" s="52">
        <v>0</v>
      </c>
      <c r="G253" s="22">
        <f t="shared" ref="G253:G254" si="53">ROUND(E253*ROUND(F253,2),2)</f>
        <v>0</v>
      </c>
    </row>
    <row r="254" spans="1:7" ht="49.5">
      <c r="A254" s="32">
        <f>A253+1</f>
        <v>179</v>
      </c>
      <c r="B254" s="37" t="s">
        <v>279</v>
      </c>
      <c r="C254" s="33" t="s">
        <v>321</v>
      </c>
      <c r="D254" s="23" t="s">
        <v>14</v>
      </c>
      <c r="E254" s="34">
        <v>156</v>
      </c>
      <c r="F254" s="52">
        <v>0</v>
      </c>
      <c r="G254" s="22">
        <f t="shared" si="53"/>
        <v>0</v>
      </c>
    </row>
    <row r="255" spans="1:7">
      <c r="A255" s="12"/>
      <c r="B255" s="13" t="s">
        <v>169</v>
      </c>
      <c r="C255" s="14" t="s">
        <v>170</v>
      </c>
      <c r="D255" s="12" t="s">
        <v>9</v>
      </c>
      <c r="E255" s="15" t="s">
        <v>9</v>
      </c>
      <c r="F255" s="15" t="s">
        <v>9</v>
      </c>
      <c r="G255" s="15" t="s">
        <v>9</v>
      </c>
    </row>
    <row r="256" spans="1:7">
      <c r="A256" s="16"/>
      <c r="B256" s="16" t="s">
        <v>171</v>
      </c>
      <c r="C256" s="17" t="s">
        <v>172</v>
      </c>
      <c r="D256" s="16"/>
      <c r="E256" s="18"/>
      <c r="F256" s="18" t="s">
        <v>186</v>
      </c>
      <c r="G256" s="18">
        <f>SUM(G257:G269)</f>
        <v>0</v>
      </c>
    </row>
    <row r="257" spans="1:7">
      <c r="A257" s="28"/>
      <c r="B257" s="28"/>
      <c r="C257" s="38" t="s">
        <v>178</v>
      </c>
      <c r="D257" s="26"/>
      <c r="E257" s="30"/>
      <c r="F257" s="30"/>
      <c r="G257" s="31"/>
    </row>
    <row r="258" spans="1:7" ht="33">
      <c r="A258" s="32">
        <f>A254+1</f>
        <v>180</v>
      </c>
      <c r="B258" s="37" t="s">
        <v>286</v>
      </c>
      <c r="C258" s="33" t="s">
        <v>181</v>
      </c>
      <c r="D258" s="23" t="s">
        <v>330</v>
      </c>
      <c r="E258" s="34">
        <v>116</v>
      </c>
      <c r="F258" s="52">
        <v>0</v>
      </c>
      <c r="G258" s="22">
        <f t="shared" ref="G258:G259" si="54">ROUND(E258*ROUND(F258,2),2)</f>
        <v>0</v>
      </c>
    </row>
    <row r="259" spans="1:7" ht="33">
      <c r="A259" s="32">
        <f>A258+1</f>
        <v>181</v>
      </c>
      <c r="B259" s="37" t="s">
        <v>286</v>
      </c>
      <c r="C259" s="33" t="s">
        <v>275</v>
      </c>
      <c r="D259" s="23" t="s">
        <v>330</v>
      </c>
      <c r="E259" s="34">
        <v>59</v>
      </c>
      <c r="F259" s="52">
        <v>0</v>
      </c>
      <c r="G259" s="22">
        <f t="shared" si="54"/>
        <v>0</v>
      </c>
    </row>
    <row r="260" spans="1:7">
      <c r="A260" s="28"/>
      <c r="B260" s="28"/>
      <c r="C260" s="38" t="s">
        <v>179</v>
      </c>
      <c r="D260" s="26"/>
      <c r="E260" s="30"/>
      <c r="F260" s="30"/>
      <c r="G260" s="31"/>
    </row>
    <row r="261" spans="1:7" ht="33">
      <c r="A261" s="32">
        <f>A259+1</f>
        <v>182</v>
      </c>
      <c r="B261" s="37" t="s">
        <v>286</v>
      </c>
      <c r="C261" s="33" t="s">
        <v>182</v>
      </c>
      <c r="D261" s="32" t="s">
        <v>329</v>
      </c>
      <c r="E261" s="34">
        <v>171</v>
      </c>
      <c r="F261" s="52">
        <v>0</v>
      </c>
      <c r="G261" s="22">
        <f>ROUND(E261*ROUND(F261,2),2)</f>
        <v>0</v>
      </c>
    </row>
    <row r="262" spans="1:7">
      <c r="A262" s="28"/>
      <c r="B262" s="28"/>
      <c r="C262" s="38" t="s">
        <v>53</v>
      </c>
      <c r="D262" s="26"/>
      <c r="E262" s="30"/>
      <c r="F262" s="30"/>
      <c r="G262" s="31"/>
    </row>
    <row r="263" spans="1:7" ht="33">
      <c r="A263" s="32">
        <f>A261+1</f>
        <v>183</v>
      </c>
      <c r="B263" s="37" t="s">
        <v>286</v>
      </c>
      <c r="C263" s="33" t="s">
        <v>183</v>
      </c>
      <c r="D263" s="23" t="s">
        <v>60</v>
      </c>
      <c r="E263" s="34">
        <v>0.69199999999999995</v>
      </c>
      <c r="F263" s="52">
        <v>0</v>
      </c>
      <c r="G263" s="22">
        <f t="shared" ref="G263:G267" si="55">ROUND(E263*ROUND(F263,2),2)</f>
        <v>0</v>
      </c>
    </row>
    <row r="264" spans="1:7" ht="33">
      <c r="A264" s="32">
        <f>A263+1</f>
        <v>184</v>
      </c>
      <c r="B264" s="37" t="s">
        <v>286</v>
      </c>
      <c r="C264" s="33" t="s">
        <v>184</v>
      </c>
      <c r="D264" s="23" t="s">
        <v>330</v>
      </c>
      <c r="E264" s="34">
        <v>10.199999999999999</v>
      </c>
      <c r="F264" s="52">
        <v>0</v>
      </c>
      <c r="G264" s="22">
        <f t="shared" si="55"/>
        <v>0</v>
      </c>
    </row>
    <row r="265" spans="1:7" ht="33">
      <c r="A265" s="32">
        <f>A264+1</f>
        <v>185</v>
      </c>
      <c r="B265" s="37" t="s">
        <v>286</v>
      </c>
      <c r="C265" s="33" t="s">
        <v>185</v>
      </c>
      <c r="D265" s="32" t="s">
        <v>329</v>
      </c>
      <c r="E265" s="34">
        <v>65</v>
      </c>
      <c r="F265" s="52">
        <v>0</v>
      </c>
      <c r="G265" s="22">
        <f t="shared" si="55"/>
        <v>0</v>
      </c>
    </row>
    <row r="266" spans="1:7" ht="66">
      <c r="A266" s="32">
        <f>A265+1</f>
        <v>186</v>
      </c>
      <c r="B266" s="37" t="s">
        <v>286</v>
      </c>
      <c r="C266" s="33" t="s">
        <v>276</v>
      </c>
      <c r="D266" s="32" t="s">
        <v>329</v>
      </c>
      <c r="E266" s="34">
        <v>65</v>
      </c>
      <c r="F266" s="52">
        <v>0</v>
      </c>
      <c r="G266" s="22">
        <f t="shared" si="55"/>
        <v>0</v>
      </c>
    </row>
    <row r="267" spans="1:7" ht="33">
      <c r="A267" s="32">
        <f>A266+1</f>
        <v>187</v>
      </c>
      <c r="B267" s="37" t="s">
        <v>286</v>
      </c>
      <c r="C267" s="33" t="s">
        <v>277</v>
      </c>
      <c r="D267" s="23" t="s">
        <v>330</v>
      </c>
      <c r="E267" s="34">
        <v>8</v>
      </c>
      <c r="F267" s="52">
        <v>0</v>
      </c>
      <c r="G267" s="22">
        <f t="shared" si="55"/>
        <v>0</v>
      </c>
    </row>
    <row r="268" spans="1:7">
      <c r="A268" s="28"/>
      <c r="B268" s="28"/>
      <c r="C268" s="38" t="s">
        <v>180</v>
      </c>
      <c r="D268" s="26"/>
      <c r="E268" s="30"/>
      <c r="F268" s="30"/>
      <c r="G268" s="31"/>
    </row>
    <row r="269" spans="1:7" ht="33">
      <c r="A269" s="32">
        <f>A267+1</f>
        <v>188</v>
      </c>
      <c r="B269" s="37" t="s">
        <v>286</v>
      </c>
      <c r="C269" s="33" t="s">
        <v>278</v>
      </c>
      <c r="D269" s="32" t="s">
        <v>329</v>
      </c>
      <c r="E269" s="34">
        <v>23</v>
      </c>
      <c r="F269" s="52">
        <v>0</v>
      </c>
      <c r="G269" s="22">
        <f>ROUND(E269*ROUND(F269,2),2)</f>
        <v>0</v>
      </c>
    </row>
    <row r="270" spans="1:7">
      <c r="A270" s="16"/>
      <c r="B270" s="16" t="s">
        <v>173</v>
      </c>
      <c r="C270" s="17" t="s">
        <v>174</v>
      </c>
      <c r="D270" s="16"/>
      <c r="E270" s="18"/>
      <c r="F270" s="18" t="s">
        <v>186</v>
      </c>
      <c r="G270" s="18">
        <f>SUM(G271:G273)</f>
        <v>0</v>
      </c>
    </row>
    <row r="271" spans="1:7" ht="33">
      <c r="A271" s="32">
        <f>A269+1</f>
        <v>189</v>
      </c>
      <c r="B271" s="37" t="s">
        <v>279</v>
      </c>
      <c r="C271" s="33" t="s">
        <v>175</v>
      </c>
      <c r="D271" s="23" t="s">
        <v>330</v>
      </c>
      <c r="E271" s="34">
        <v>2</v>
      </c>
      <c r="F271" s="52">
        <v>0</v>
      </c>
      <c r="G271" s="22">
        <f t="shared" ref="G271:G273" si="56">ROUND(E271*ROUND(F271,2),2)</f>
        <v>0</v>
      </c>
    </row>
    <row r="272" spans="1:7" ht="49.5">
      <c r="A272" s="32">
        <f>A271+1</f>
        <v>190</v>
      </c>
      <c r="B272" s="37" t="s">
        <v>279</v>
      </c>
      <c r="C272" s="33" t="s">
        <v>176</v>
      </c>
      <c r="D272" s="32" t="s">
        <v>329</v>
      </c>
      <c r="E272" s="34">
        <v>4</v>
      </c>
      <c r="F272" s="52">
        <v>0</v>
      </c>
      <c r="G272" s="22">
        <f t="shared" si="56"/>
        <v>0</v>
      </c>
    </row>
    <row r="273" spans="1:7" ht="33">
      <c r="A273" s="32">
        <f>A272+1</f>
        <v>191</v>
      </c>
      <c r="B273" s="37" t="s">
        <v>279</v>
      </c>
      <c r="C273" s="33" t="s">
        <v>177</v>
      </c>
      <c r="D273" s="23" t="s">
        <v>14</v>
      </c>
      <c r="E273" s="34">
        <v>18</v>
      </c>
      <c r="F273" s="52">
        <v>0</v>
      </c>
      <c r="G273" s="22">
        <f t="shared" si="56"/>
        <v>0</v>
      </c>
    </row>
    <row r="274" spans="1:7">
      <c r="A274" s="16"/>
      <c r="B274" s="16"/>
      <c r="C274" s="17" t="s">
        <v>303</v>
      </c>
      <c r="D274" s="16"/>
      <c r="E274" s="18"/>
      <c r="F274" s="18" t="s">
        <v>186</v>
      </c>
      <c r="G274" s="18">
        <f>SUM(G275)</f>
        <v>0</v>
      </c>
    </row>
    <row r="275" spans="1:7" ht="49.5">
      <c r="A275" s="32">
        <f>A273+1</f>
        <v>192</v>
      </c>
      <c r="B275" s="37" t="s">
        <v>304</v>
      </c>
      <c r="C275" s="33" t="s">
        <v>305</v>
      </c>
      <c r="D275" s="23" t="s">
        <v>56</v>
      </c>
      <c r="E275" s="34">
        <v>1</v>
      </c>
      <c r="F275" s="52">
        <v>0</v>
      </c>
      <c r="G275" s="22">
        <f>ROUND(E275*ROUND(F275,2),2)</f>
        <v>0</v>
      </c>
    </row>
    <row r="276" spans="1:7" ht="16.5" customHeight="1">
      <c r="B276" s="42"/>
      <c r="C276" s="42"/>
      <c r="D276" s="42"/>
      <c r="E276" s="41"/>
      <c r="F276" s="43" t="s">
        <v>327</v>
      </c>
      <c r="G276" s="44">
        <f>G6+G9+G20+G23+G25+G57+G59+G64+G93+G114+G120+G123+G128+G132+G171+G174+G180+G182+G188+G190+G193+G197+G217+G223+G242+G248+G250+G252+G256+G270+G274+G101+G169+G185</f>
        <v>0</v>
      </c>
    </row>
    <row r="277" spans="1:7" ht="16.5" customHeight="1" thickBot="1">
      <c r="B277" s="42"/>
      <c r="C277" s="42"/>
      <c r="D277" s="42"/>
      <c r="E277" s="41"/>
      <c r="F277" s="43" t="s">
        <v>325</v>
      </c>
      <c r="G277" s="45">
        <f>ROUND(G276*0.23,2)</f>
        <v>0</v>
      </c>
    </row>
    <row r="278" spans="1:7" ht="16.5" customHeight="1" thickBot="1">
      <c r="B278" s="42"/>
      <c r="C278" s="42"/>
      <c r="D278" s="42"/>
      <c r="E278" s="41"/>
      <c r="F278" s="43" t="s">
        <v>328</v>
      </c>
      <c r="G278" s="46">
        <f>G276+G277</f>
        <v>0</v>
      </c>
    </row>
    <row r="279" spans="1:7">
      <c r="A279" s="2"/>
      <c r="B279" s="2"/>
      <c r="C279" s="2"/>
      <c r="D279" s="2"/>
      <c r="E279" s="35"/>
      <c r="F279" s="35"/>
    </row>
    <row r="280" spans="1:7">
      <c r="A280" s="2"/>
      <c r="B280" s="2"/>
      <c r="C280" s="2"/>
      <c r="D280" s="2"/>
      <c r="E280" s="35"/>
      <c r="F280" s="35"/>
    </row>
    <row r="281" spans="1:7">
      <c r="A281" s="2"/>
      <c r="B281" s="2"/>
      <c r="C281" s="2"/>
      <c r="D281" s="2"/>
      <c r="E281" s="35"/>
      <c r="F281" s="35"/>
    </row>
    <row r="282" spans="1:7">
      <c r="A282" s="2"/>
      <c r="B282" s="2"/>
      <c r="C282" s="2"/>
      <c r="D282" s="2"/>
      <c r="E282" s="35"/>
      <c r="F282" s="35"/>
    </row>
    <row r="283" spans="1:7">
      <c r="A283" s="2"/>
      <c r="B283" s="2"/>
      <c r="C283" s="2"/>
      <c r="D283" s="47" t="s">
        <v>323</v>
      </c>
      <c r="E283" s="47"/>
      <c r="F283" s="47"/>
    </row>
    <row r="284" spans="1:7">
      <c r="A284" s="2"/>
      <c r="B284" s="2"/>
      <c r="C284" s="2"/>
      <c r="D284" s="48" t="s">
        <v>324</v>
      </c>
      <c r="E284" s="48"/>
      <c r="F284" s="48"/>
    </row>
    <row r="286" spans="1:7">
      <c r="A286" s="2"/>
      <c r="B286" s="2"/>
      <c r="C286" s="2"/>
      <c r="D286" s="2"/>
      <c r="E286" s="35"/>
      <c r="F286" s="35"/>
    </row>
    <row r="287" spans="1:7">
      <c r="A287" s="2"/>
      <c r="B287" s="2"/>
      <c r="C287" s="2"/>
      <c r="D287" s="2"/>
      <c r="E287" s="35"/>
      <c r="F287" s="35"/>
    </row>
    <row r="288" spans="1:7">
      <c r="A288" s="2"/>
      <c r="B288" s="2"/>
      <c r="C288" s="2"/>
      <c r="D288" s="2"/>
      <c r="E288" s="35"/>
      <c r="F288" s="35"/>
    </row>
    <row r="289" spans="1:6">
      <c r="A289" s="2"/>
      <c r="B289" s="2"/>
      <c r="C289" s="2"/>
      <c r="D289" s="2"/>
      <c r="E289" s="35"/>
      <c r="F289" s="35"/>
    </row>
    <row r="290" spans="1:6">
      <c r="A290" s="2"/>
      <c r="B290" s="2"/>
      <c r="C290" s="2"/>
      <c r="D290" s="2"/>
      <c r="E290" s="35"/>
      <c r="F290" s="35"/>
    </row>
    <row r="291" spans="1:6">
      <c r="A291" s="2"/>
      <c r="B291" s="2"/>
      <c r="C291" s="2"/>
      <c r="D291" s="2"/>
      <c r="E291" s="35"/>
      <c r="F291" s="35"/>
    </row>
    <row r="292" spans="1:6">
      <c r="A292" s="2"/>
      <c r="B292" s="2"/>
      <c r="C292" s="2"/>
      <c r="D292" s="2"/>
      <c r="E292" s="35"/>
      <c r="F292" s="35"/>
    </row>
    <row r="293" spans="1:6">
      <c r="A293" s="2"/>
      <c r="B293" s="2"/>
      <c r="C293" s="2"/>
      <c r="D293" s="2"/>
      <c r="E293" s="35"/>
      <c r="F293" s="35"/>
    </row>
    <row r="294" spans="1:6">
      <c r="A294" s="2"/>
      <c r="B294" s="2"/>
      <c r="C294" s="2"/>
      <c r="D294" s="2"/>
      <c r="E294" s="35"/>
      <c r="F294" s="35"/>
    </row>
    <row r="295" spans="1:6">
      <c r="A295" s="2"/>
      <c r="B295" s="2"/>
      <c r="C295" s="2"/>
      <c r="D295" s="2"/>
      <c r="E295" s="35"/>
      <c r="F295" s="35"/>
    </row>
    <row r="296" spans="1:6">
      <c r="A296" s="2"/>
      <c r="B296" s="2"/>
      <c r="C296" s="2"/>
      <c r="D296" s="2"/>
      <c r="E296" s="35"/>
      <c r="F296" s="35"/>
    </row>
    <row r="297" spans="1:6">
      <c r="A297" s="2"/>
      <c r="B297" s="2"/>
      <c r="C297" s="2"/>
      <c r="D297" s="2"/>
      <c r="E297" s="35"/>
      <c r="F297" s="35"/>
    </row>
    <row r="298" spans="1:6">
      <c r="A298" s="2"/>
      <c r="B298" s="2"/>
      <c r="C298" s="2"/>
      <c r="D298" s="2"/>
      <c r="E298" s="35"/>
      <c r="F298" s="35"/>
    </row>
    <row r="299" spans="1:6">
      <c r="A299" s="2"/>
      <c r="B299" s="2"/>
      <c r="C299" s="2"/>
      <c r="D299" s="2"/>
      <c r="E299" s="35"/>
      <c r="F299" s="35"/>
    </row>
    <row r="300" spans="1:6">
      <c r="A300" s="2"/>
      <c r="B300" s="2"/>
      <c r="C300" s="2"/>
      <c r="D300" s="2"/>
      <c r="E300" s="35"/>
      <c r="F300" s="35"/>
    </row>
    <row r="301" spans="1:6">
      <c r="A301" s="2"/>
      <c r="B301" s="2"/>
      <c r="C301" s="2"/>
      <c r="D301" s="2"/>
      <c r="E301" s="35"/>
      <c r="F301" s="35"/>
    </row>
    <row r="302" spans="1:6">
      <c r="A302" s="2"/>
      <c r="B302" s="2"/>
      <c r="C302" s="2"/>
      <c r="D302" s="2"/>
      <c r="E302" s="35"/>
      <c r="F302" s="35"/>
    </row>
    <row r="303" spans="1:6">
      <c r="A303" s="2"/>
      <c r="B303" s="2"/>
      <c r="C303" s="2"/>
      <c r="D303" s="2"/>
      <c r="E303" s="35"/>
      <c r="F303" s="35"/>
    </row>
    <row r="304" spans="1:6">
      <c r="A304" s="2"/>
      <c r="B304" s="2"/>
      <c r="C304" s="2"/>
      <c r="D304" s="2"/>
      <c r="E304" s="35"/>
      <c r="F304" s="35"/>
    </row>
    <row r="305" spans="1:6">
      <c r="A305" s="2"/>
      <c r="B305" s="2"/>
      <c r="C305" s="2"/>
      <c r="D305" s="2"/>
      <c r="E305" s="35"/>
      <c r="F305" s="35"/>
    </row>
    <row r="306" spans="1:6">
      <c r="A306" s="2"/>
      <c r="B306" s="2"/>
      <c r="C306" s="2"/>
      <c r="D306" s="2"/>
      <c r="E306" s="35"/>
      <c r="F306" s="35"/>
    </row>
    <row r="307" spans="1:6">
      <c r="A307" s="2"/>
      <c r="B307" s="2"/>
      <c r="C307" s="2"/>
      <c r="D307" s="2"/>
      <c r="E307" s="35"/>
      <c r="F307" s="35"/>
    </row>
    <row r="308" spans="1:6">
      <c r="A308" s="2"/>
      <c r="B308" s="2"/>
      <c r="C308" s="2"/>
      <c r="D308" s="2"/>
      <c r="E308" s="35"/>
      <c r="F308" s="35"/>
    </row>
    <row r="309" spans="1:6">
      <c r="A309" s="2"/>
      <c r="B309" s="2"/>
      <c r="C309" s="2"/>
      <c r="D309" s="2"/>
      <c r="E309" s="35"/>
      <c r="F309" s="35"/>
    </row>
    <row r="310" spans="1:6">
      <c r="A310" s="2"/>
      <c r="B310" s="2"/>
      <c r="C310" s="2"/>
      <c r="D310" s="2"/>
      <c r="E310" s="35"/>
      <c r="F310" s="35"/>
    </row>
    <row r="311" spans="1:6">
      <c r="A311" s="2"/>
      <c r="B311" s="2"/>
      <c r="C311" s="2"/>
      <c r="D311" s="2"/>
      <c r="E311" s="35"/>
      <c r="F311" s="35"/>
    </row>
  </sheetData>
  <sheetProtection algorithmName="SHA-512" hashValue="cBH3lxOLIPMWofOxVQTwCjOn8FxU4BfjqC7GgVEPPdZ1+9Ab790NBKd6qyAh5nyct8a34E87EjJeWFECyq/mvg==" saltValue="EfrZXMof0PSilNa3uZA9fQ==" spinCount="100000" sheet="1" objects="1" scenarios="1" selectLockedCells="1"/>
  <customSheetViews>
    <customSheetView guid="{2FE3B5FB-F09F-4B5B-93A7-BB871DE1D781}" printArea="1" topLeftCell="A88">
      <selection activeCell="M266" sqref="M266"/>
      <rowBreaks count="8" manualBreakCount="8">
        <brk id="82" max="6" man="1"/>
        <brk id="107" max="6" man="1"/>
        <brk id="166" max="6" man="1"/>
        <brk id="233" max="6" man="1"/>
        <brk id="266" max="6" man="1"/>
        <brk id="317" max="6" man="1"/>
        <brk id="339" max="6" man="1"/>
        <brk id="387" max="6" man="1"/>
      </rowBreaks>
      <pageMargins left="1.1811023622047245" right="0.39370078740157483" top="0.74803149606299213" bottom="0.74803149606299213" header="0.31496062992125984" footer="0.31496062992125984"/>
      <printOptions horizontalCentered="1"/>
      <pageSetup paperSize="9" scale="73" firstPageNumber="2" orientation="portrait" useFirstPageNumber="1" r:id="rId1"/>
      <headerFooter>
        <oddFooter>&amp;C&amp;P/7</oddFooter>
      </headerFooter>
    </customSheetView>
  </customSheetViews>
  <mergeCells count="4">
    <mergeCell ref="D284:F284"/>
    <mergeCell ref="D283:F283"/>
    <mergeCell ref="A1:G1"/>
    <mergeCell ref="A2:G2"/>
  </mergeCells>
  <printOptions horizontalCentered="1"/>
  <pageMargins left="0.78740157480314965" right="0.59055118110236227" top="0.74803149606299213" bottom="0.74803149606299213" header="0.31496062992125984" footer="0.31496062992125984"/>
  <pageSetup paperSize="9" scale="74" firstPageNumber="2" orientation="portrait" useFirstPageNumber="1" r:id="rId2"/>
  <headerFooter>
    <oddHeader>&amp;R&amp;"Czcionka tekstu podstawowego,Pogrubiony"Formularz nr 2</oddHeader>
    <oddFooter>&amp;C&amp;P/7</oddFooter>
  </headerFooter>
  <rowBreaks count="1" manualBreakCount="1">
    <brk id="1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 Projekt</dc:creator>
  <cp:lastModifiedBy>Robert Bębenek</cp:lastModifiedBy>
  <cp:lastPrinted>2022-05-11T12:28:21Z</cp:lastPrinted>
  <dcterms:created xsi:type="dcterms:W3CDTF">2013-11-07T07:37:00Z</dcterms:created>
  <dcterms:modified xsi:type="dcterms:W3CDTF">2022-05-11T13:33:05Z</dcterms:modified>
</cp:coreProperties>
</file>