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55" windowHeight="10095"/>
  </bookViews>
  <sheets>
    <sheet name="Całość" sheetId="4" r:id="rId1"/>
  </sheets>
  <definedNames>
    <definedName name="_xlnm.Print_Area" localSheetId="0">Całość!$A$1:$G$143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4"/>
  <c r="G40" l="1"/>
  <c r="G39"/>
  <c r="E131"/>
  <c r="G38" l="1"/>
  <c r="G33"/>
  <c r="G21"/>
  <c r="G20"/>
  <c r="G19"/>
  <c r="G18"/>
  <c r="G17"/>
  <c r="G16"/>
  <c r="G23"/>
  <c r="G25"/>
  <c r="G27"/>
  <c r="G29"/>
  <c r="G30"/>
  <c r="G31"/>
  <c r="G32"/>
  <c r="G35"/>
  <c r="G36"/>
  <c r="G42"/>
  <c r="G43"/>
  <c r="G49"/>
  <c r="G50"/>
  <c r="G51"/>
  <c r="G57"/>
  <c r="G53"/>
  <c r="G59"/>
  <c r="G60"/>
  <c r="G64"/>
  <c r="G65"/>
  <c r="G69"/>
  <c r="G71"/>
  <c r="G73"/>
  <c r="G76"/>
  <c r="G78"/>
  <c r="G80"/>
  <c r="G81"/>
  <c r="G82"/>
  <c r="G83"/>
  <c r="G84"/>
  <c r="G87"/>
  <c r="G88"/>
  <c r="G89"/>
  <c r="G91"/>
  <c r="G92"/>
  <c r="G93"/>
  <c r="G94"/>
  <c r="G95"/>
  <c r="G97"/>
  <c r="G101"/>
  <c r="G103"/>
  <c r="G104"/>
  <c r="G105"/>
  <c r="G106"/>
  <c r="G109"/>
  <c r="G112"/>
  <c r="G113"/>
  <c r="G115"/>
  <c r="G119"/>
  <c r="G123"/>
  <c r="G124"/>
  <c r="G128"/>
  <c r="G129"/>
  <c r="G130"/>
  <c r="G135"/>
  <c r="G14"/>
  <c r="E133"/>
  <c r="G133" s="1"/>
  <c r="E127"/>
  <c r="G127" s="1"/>
  <c r="E125"/>
  <c r="G125" s="1"/>
  <c r="E122"/>
  <c r="G122" s="1"/>
  <c r="G131"/>
  <c r="E118"/>
  <c r="G118" s="1"/>
  <c r="E68"/>
  <c r="G68" s="1"/>
  <c r="E67"/>
  <c r="E55" s="1"/>
  <c r="G55" s="1"/>
  <c r="E28"/>
  <c r="G28" s="1"/>
  <c r="G67" l="1"/>
  <c r="G120"/>
  <c r="E47"/>
  <c r="G47" s="1"/>
  <c r="E52"/>
  <c r="G52" s="1"/>
  <c r="E56" l="1"/>
  <c r="G56" s="1"/>
  <c r="E46" l="1"/>
  <c r="G46" s="1"/>
  <c r="G136" l="1"/>
  <c r="G137" s="1"/>
  <c r="G138" s="1"/>
</calcChain>
</file>

<file path=xl/sharedStrings.xml><?xml version="1.0" encoding="utf-8"?>
<sst xmlns="http://schemas.openxmlformats.org/spreadsheetml/2006/main" count="438" uniqueCount="195">
  <si>
    <t>Numer</t>
  </si>
  <si>
    <t>Wyszczególnienie</t>
  </si>
  <si>
    <t>Jednostka</t>
  </si>
  <si>
    <t>Specyfikacji Technicznej</t>
  </si>
  <si>
    <t>elementów rozliczeniowych</t>
  </si>
  <si>
    <t>Nazwa</t>
  </si>
  <si>
    <t>Ilość</t>
  </si>
  <si>
    <t>D.01.00.00</t>
  </si>
  <si>
    <t>ROBOTY PRZYGOTOWAWCZE</t>
  </si>
  <si>
    <t>x</t>
  </si>
  <si>
    <t>D.01.01.01</t>
  </si>
  <si>
    <t>km</t>
  </si>
  <si>
    <t>D-01.02.01a</t>
  </si>
  <si>
    <t>Wycinka zadrzewienia, drzew i krzewów przydrożnych</t>
  </si>
  <si>
    <t>szt</t>
  </si>
  <si>
    <t>m2</t>
  </si>
  <si>
    <t>D.01.02.02</t>
  </si>
  <si>
    <t>Zdjęcie warstwy humusu i/lub darniny</t>
  </si>
  <si>
    <t>D.01.02.04</t>
  </si>
  <si>
    <t>Rozbiórka elementów dróg, ogrodzeń i przepustów</t>
  </si>
  <si>
    <t>mb</t>
  </si>
  <si>
    <t>D.02.00.00</t>
  </si>
  <si>
    <t xml:space="preserve">ROBOTY ZIEMNE </t>
  </si>
  <si>
    <t>D.02.01.01</t>
  </si>
  <si>
    <t>m3</t>
  </si>
  <si>
    <t>szt.</t>
  </si>
  <si>
    <t xml:space="preserve">D.02.03.01 </t>
  </si>
  <si>
    <t>m</t>
  </si>
  <si>
    <t>D.04.00.00</t>
  </si>
  <si>
    <t>PODBUDOWY</t>
  </si>
  <si>
    <t>D.05.00.00</t>
  </si>
  <si>
    <t>NAWIERZCHNIE</t>
  </si>
  <si>
    <t>D.06.03.01</t>
  </si>
  <si>
    <t>D.07.00.00</t>
  </si>
  <si>
    <t>OZNAKOWANIE DRÓG I URZĄDZENIA BEZPIECZEŃSTWA RUCHU</t>
  </si>
  <si>
    <t>D.07.01.01</t>
  </si>
  <si>
    <t>Oznakowanie poziome</t>
  </si>
  <si>
    <t>D.07.02.01</t>
  </si>
  <si>
    <t>Oznakowanie pionowe</t>
  </si>
  <si>
    <t>Ustawienie słupków z rur stalowych dla znaków drogowych</t>
  </si>
  <si>
    <t>D.08.00.00</t>
  </si>
  <si>
    <t>ELEMENTY ULIC</t>
  </si>
  <si>
    <t>D-09.00.00</t>
  </si>
  <si>
    <t>ZIELEŃ DROGOWA</t>
  </si>
  <si>
    <t>D-09.01.01</t>
  </si>
  <si>
    <t>Zieleń drogowa - zieleń towarzysząca ciągom komunikacyjnym</t>
  </si>
  <si>
    <t>Oznakowanie poziome jezdni mat. cienkowarstwowe - linie ciągłe</t>
  </si>
  <si>
    <t>Przymocowanie tablic znaków drogowych, typ E /średnie/</t>
  </si>
  <si>
    <t>D.05.03.05</t>
  </si>
  <si>
    <t>D.05.03.05.A</t>
  </si>
  <si>
    <t>D.05.03.05.B</t>
  </si>
  <si>
    <t>D.05.03.11</t>
  </si>
  <si>
    <t>D.08.01.01</t>
  </si>
  <si>
    <t>Krawężniki betonowe</t>
  </si>
  <si>
    <t xml:space="preserve">D.08.02.02 </t>
  </si>
  <si>
    <t>Chodniki</t>
  </si>
  <si>
    <t>- obrzeża chodnikowe 8x30x100 na podsypce cem-piask 1:4 gr. 3 cm</t>
  </si>
  <si>
    <t>- demontaż tarcz znaków pionowych</t>
  </si>
  <si>
    <t>Elementy BRD</t>
  </si>
  <si>
    <t>Przepusty pod zjazdami</t>
  </si>
  <si>
    <t>Lp.</t>
  </si>
  <si>
    <t>- wygrodzenia  dla pieszych</t>
  </si>
  <si>
    <t xml:space="preserve">- brukowa kostka betonowa gr 6 cm na podsypce cem-piask 1:4 gr. 3 cm </t>
  </si>
  <si>
    <t>Podbudowa z betonu asfaltowego</t>
  </si>
  <si>
    <t xml:space="preserve">D.04.07.01 </t>
  </si>
  <si>
    <t>Oznakowanie poziome jezdni mat. cienkowarstwowe - linie przerywane</t>
  </si>
  <si>
    <t>Przestawienie istniejących słupków z tablicą znaku na właściwą odległość od korony drogi</t>
  </si>
  <si>
    <t xml:space="preserve">Nawierzchnia z betonu asfaltowego </t>
  </si>
  <si>
    <t>- demontaż słupków stalowych/betonowych</t>
  </si>
  <si>
    <t>- przełożenie istniejącego chodnika - kostki (dostosowanie wysokościowe) na podsypce cementowo-piaskowej 1:4 gr. 3 cm</t>
  </si>
  <si>
    <t>D.06.02.01</t>
  </si>
  <si>
    <t>D.06.00.00</t>
  </si>
  <si>
    <t>ROBOTY WYKOŃCZENIOWE</t>
  </si>
  <si>
    <t>Przymocowanie tablic znaków drogowych, typ A, B, C, D, G, T /średnie/ I generacji</t>
  </si>
  <si>
    <t>Przymocowanie tablic znaków drogowych, typ A, B, C, D, G, T /średnie/ II generacji</t>
  </si>
  <si>
    <t>Droga powiatowa nr 3507W</t>
  </si>
  <si>
    <t>- wykonanie murków czołowych prostopadłych dla przepustów Ø400 mm</t>
  </si>
  <si>
    <t>- wykonanie murków czołowych prostopadłych dla przepustów Ø600 mm</t>
  </si>
  <si>
    <t>D.06.01.01</t>
  </si>
  <si>
    <t>Umocnienie powierzchni skarp, rowów i ścieków</t>
  </si>
  <si>
    <t>D.04.04.02</t>
  </si>
  <si>
    <t>Podbudowa z kruszywa łamanego stabilizowanego mechanicznie 0/31,5, KR-3</t>
  </si>
  <si>
    <t xml:space="preserve">D.04.05.01 </t>
  </si>
  <si>
    <t>Podbudowa i ulepszone podłoże z gruntu lub kruszywa stabilizowanego cementem</t>
  </si>
  <si>
    <t>D-01.02.01b</t>
  </si>
  <si>
    <t>Drzewa do zabezpieczenia i ochrony na czas budowy</t>
  </si>
  <si>
    <t>D.04.03.01</t>
  </si>
  <si>
    <t>Oczyszczenie i skropienie warstw konstrukcyjnych</t>
  </si>
  <si>
    <t>- oczyszczenie i skropienie podbudowy z kruszywa łamanego</t>
  </si>
  <si>
    <t>- oczyszczenie i skropienie podbudowy i nawierzchni bitumicznej</t>
  </si>
  <si>
    <t>D-10.00.00</t>
  </si>
  <si>
    <t>ROBOTY INNE</t>
  </si>
  <si>
    <t>D-10.06.02</t>
  </si>
  <si>
    <t>Kapliczki</t>
  </si>
  <si>
    <t>Przestawienie kapliczki</t>
  </si>
  <si>
    <t>D.06.01.01.61</t>
  </si>
  <si>
    <t>Odbudowa ogrodzeń</t>
  </si>
  <si>
    <t>- odbudowa ogrodzeń w związku z robotami drogowymi</t>
  </si>
  <si>
    <t>Podbudowa/w. wyrównawcza z AC 16W gr. 4 cm</t>
  </si>
  <si>
    <t>Podbudowa/w. wyrównawcza z AC 22 P gr. 8 cm</t>
  </si>
  <si>
    <t>KANALIZACJA DESZCZOWA</t>
  </si>
  <si>
    <t>D-11.01.01</t>
  </si>
  <si>
    <t>Cięcie nawierzchni do 5cm</t>
  </si>
  <si>
    <t>Wykopy oraz przekopy wykonywane na odkład głębokość do 3m, kategoria gruntu III-IV</t>
  </si>
  <si>
    <t>Roboty montażowe - rurociągi.</t>
  </si>
  <si>
    <t>Podłoża pod kanały i obiekty z materiałów sypkich, grubość do 20cm.</t>
  </si>
  <si>
    <t>Kanały z rur PP SN8 dwuwarstwowe DN/ID500  o połączeniach kielichowych.</t>
  </si>
  <si>
    <t>Kanały z rur PP SN8 dwuwarstwowe DN/ID200  o połączeniach kielichowych.</t>
  </si>
  <si>
    <t>Obsypka z kruszyw naturalnych dowiezionych, piasek.</t>
  </si>
  <si>
    <t>Podłoża pod kanały i obiekty z materiałów sypkich, grubość 15cm.</t>
  </si>
  <si>
    <t>Montaż studni rewizyjnych z kręgów betonowych Ф1500 gotowych wykopach o gł. do 3m.</t>
  </si>
  <si>
    <t xml:space="preserve">Zasypywanie wykopów wraz z zagęszczeniem szerokości 0,8-2,5m o ścianach pionowych, głębokość do 3,0m, kategoria III-IV </t>
  </si>
  <si>
    <t>Wyloty przykanalików.</t>
  </si>
  <si>
    <t>Wykonanie ubezpieczenia płytami ażurowymi typu "Krata", płyty 90x60x10</t>
  </si>
  <si>
    <t>Przekładki wodociągów.</t>
  </si>
  <si>
    <t>Przekładki wodociągów krzyżujących się z projektowanymi rowami tak aby była zachowana odległość 1,5 od dna rowu do wierzchu rury wodociągowej.</t>
  </si>
  <si>
    <t>nawierzchnia z miesz. niezw. z kruszywa C50/30 0/31,5 gr. 15cm (nawierzchnia zjazdów)</t>
  </si>
  <si>
    <t>podbudowa z miesz. niezw. z kruszywa C50/30, 0/31,5, grubosci 15 cm (zjazdy bitumiczne i z kostki betonowej)</t>
  </si>
  <si>
    <t>grunt stabilizoway cementem C 0,4/0,5 gr. 30 cm  - wzmocnienie podłoża na poszerzeniach</t>
  </si>
  <si>
    <t>grunt stabilizoway spoiwem hydraulicznym C 0,4/0,5 gr. 10 cm dla ciągu pieszo-rowerowego</t>
  </si>
  <si>
    <t>grunt stabilizoway spoiwem hydraulicznym C 0,4/0,5 gr. 15 cm dla chodnika oraz zjazdów</t>
  </si>
  <si>
    <t>- warstwa gr. 3 cm dla ciągu pieszo-rowerowego- AC8S</t>
  </si>
  <si>
    <t>- warstwa gr. 3 cm dla ciągu pieszo-rowerowego- AC11W</t>
  </si>
  <si>
    <t>- płyta z wypustkami (40x40x7cm) na podsypce cem-piask 1:4, gr 7 cm</t>
  </si>
  <si>
    <t>D.05.03.23</t>
  </si>
  <si>
    <t xml:space="preserve">Nawierzchnia z kostki betonowej </t>
  </si>
  <si>
    <t>podbudowa z miesz. niezw. z kruszywa C90/3 0/31,5  - warstwa wyrównawcza na istneijącej nawierzchni asfaltowej</t>
  </si>
  <si>
    <t>D.10.00.00</t>
  </si>
  <si>
    <t>Infrastruktura rowerowa</t>
  </si>
  <si>
    <t>Cena</t>
  </si>
  <si>
    <t>Wartość</t>
  </si>
  <si>
    <t>- przepusty PEHD Ø400 mm</t>
  </si>
  <si>
    <t>- przepusty PEHD Ø600 mm</t>
  </si>
  <si>
    <t>Montaż studzienek ściekowych  Ф500 z osadnikiem bez syfonu z wpustami klasy D.</t>
  </si>
  <si>
    <t>Obsługa  geodezyjna.Odtworzenie trasy i punktów wysokościowych, wytyczenie pasa  drogowego inwentaryzacja powykonawcza</t>
  </si>
  <si>
    <r>
      <t>m</t>
    </r>
    <r>
      <rPr>
        <b/>
        <vertAlign val="superscript"/>
        <sz val="8"/>
        <color rgb="FF000000"/>
        <rFont val="Arial"/>
        <family val="2"/>
        <charset val="238"/>
      </rPr>
      <t>3</t>
    </r>
  </si>
  <si>
    <t>Ścinanie drzew o średnicy od 16 do 25 cm wraz z karczowaniem pni oraz wywiezieniem dłużyc gałęzi i karpin poza teren budowy</t>
  </si>
  <si>
    <t>Ścinanie drzew o średnicy od 26 do 35 cm wraz z karczowaniem pni oraz wywiezieniem dłużyc gałęzi i karpin poza teren budowy</t>
  </si>
  <si>
    <t>Ścinanie drzew o średnicy od 36 do 45 cm wraz z karczowaniem pni oraz wywiezieniem dłużyc gałęzi i karpin poza teren budowy</t>
  </si>
  <si>
    <t>Ścinanie drzew o średnicy od 46 do 55 cm wraz z karczowaniem pni oraz wywiezieniem dłużyc gałęzi i karpin poza teren budowy</t>
  </si>
  <si>
    <t>Ścinanie drzew o średnicy od 56 do 65 cm wraz z karczowaniem pni oraz wywiezieniem dłużyc gałęzi i karpin poza teren budowy</t>
  </si>
  <si>
    <t>Ścinanie drzew o średnicy od 66 do 75 cm wraz z karczowaniem pni oraz wywiezieniem dłużyc gałęzi i karpin poza teren budowy</t>
  </si>
  <si>
    <t>-zdjecie warstwy ziemi urodzajnej gr. 30cm, do późniejszego wykorzystania</t>
  </si>
  <si>
    <t>8</t>
  </si>
  <si>
    <t>- rozbiórka nawierzchni z kruszywa gr. w-wy 30cm wraz z transportem  materiału z rozbiórki poza teren  budowy</t>
  </si>
  <si>
    <t>- rozbiórka nawierzchni asfaltowej gr. warstwy 8 cm wraz z transportem  materiału z rozbiórki poza  teren  budowy</t>
  </si>
  <si>
    <t>- rozbiórka nawierzchni chodnika z płyt betonowych wraz z transportem  materiału z rozbiórki poza  teren  budowy</t>
  </si>
  <si>
    <t>- rozbiórka krawężników betonowych na ławie betonowej wraz z transportem materiału  z rozbiórki poza teren budowy</t>
  </si>
  <si>
    <t>- rozbiórka obrzeży betonowych wraz z transportem  materiału  z  rozbiórki poza  teren  budowy</t>
  </si>
  <si>
    <t>- rozbiórka przepustów wraz z  transportem  materiału z  rozbiórki poza  teren  budowy</t>
  </si>
  <si>
    <t>Rozbiórka oznakowania pionowego</t>
  </si>
  <si>
    <t>- rozbiórka ogrodzeń wraz z transportem materiału z rozbiórki poza  teren budowy</t>
  </si>
  <si>
    <t xml:space="preserve"> </t>
  </si>
  <si>
    <t>D.01.03.08</t>
  </si>
  <si>
    <t>Zabezpieczenie sieci podziemnych</t>
  </si>
  <si>
    <t>19</t>
  </si>
  <si>
    <t xml:space="preserve">Wykonanie wykopów wraz  z transportem materiału w obrębie  lub poza terenem budowy     </t>
  </si>
  <si>
    <t>Wykonanie nasypów wraz  z transportem w  obrębie  terenu  budowy  lub  z  miejsca pozyskania  do miejsca wbudowania</t>
  </si>
  <si>
    <t>podbudowa z miesz. niezw. z kruszywa C50/30, 0/31,5, grubosci 20 cm (na poszerzeniach)</t>
  </si>
  <si>
    <t>Warstwa ścieralna z betonu asfaltowego</t>
  </si>
  <si>
    <t xml:space="preserve">Warstwa wiążąca z betonu asfaltowego </t>
  </si>
  <si>
    <t>- warstwa gr. 4 cm na jezdni  '- AC11S</t>
  </si>
  <si>
    <t>- warstwa gr. 6 cm dla jezdni AC16W</t>
  </si>
  <si>
    <t>Frezowanie na zimno istniejących nawierzchni asfaltowych - 4 cm( średnio) wraz z transportem  urobku w  miejsce wskazane  przez inwestora</t>
  </si>
  <si>
    <t>D.05.03.26b</t>
  </si>
  <si>
    <t>Zabezpieczenie geosiatką nawierzchni asfaltowych</t>
  </si>
  <si>
    <t>- rozłożenie geosiatki dwukierunkowej na  poszerzeniach</t>
  </si>
  <si>
    <t>Pobocze umocnione kruszywem łamanym stab. mech. 0-31,5  gr. 8 cm</t>
  </si>
  <si>
    <t>Oznakowanie poziome jezdni mat. cienkowarstwowe - linie na skrzyżowaniach i przejścia dla pieszych</t>
  </si>
  <si>
    <t>Humusowanie z obsianiem trawą</t>
  </si>
  <si>
    <t>Montaż stacji obsługi rowerów</t>
  </si>
  <si>
    <t>Montaż stojaków rowerowych</t>
  </si>
  <si>
    <t xml:space="preserve">Roboty ziemne </t>
  </si>
  <si>
    <t>Wykopy liniowe o szerokości 0,8 - 2,5m o ścianach pionowych głębokości do 1,5m, wraz z dokopem ręcznym do 3 oraz umocnienie ścian wykopów wraz z rozbiórką umocnienia w gruntach suchych  kategoria gruntu III-IV.</t>
  </si>
  <si>
    <t>Studnie kanalizacyjne systemowe prefabrykowane Ф1500, wyposażenie studni właz żeliwny klasy D.</t>
  </si>
  <si>
    <t>63</t>
  </si>
  <si>
    <t xml:space="preserve">Studnnie rewizyjne i studzienki ściekowe </t>
  </si>
  <si>
    <t>-rury osłonowe dwudzielne na sieciach wodociągowych i  gazowych</t>
  </si>
  <si>
    <t>-rury osłonowe dwudzielne na kablach  teletechnicznych</t>
  </si>
  <si>
    <t>-rury osłonowe dwudzielne na kablach  energetycznych</t>
  </si>
  <si>
    <t>-wykonanie nawierzchni z kostki betonowej  o grubości 8 cm na podsypce cementowo - piaskowej 1:4 gr 4,0 cm</t>
  </si>
  <si>
    <t>Umocnienie skarp elementami prefabrykowane - płyta ażurowa 0,4x0,6x0,1m na  podsypce cem - piaskowej gr 5 cm</t>
  </si>
  <si>
    <t>Bariera ochronna drogowa, stalowa N2W3</t>
  </si>
  <si>
    <t>- krawężniki betonowe uliczne (20x30x100 cm) na ławie z oporem z betonu C12/15 na podsypce cem.-piask. 1:4 gr. 3 cm</t>
  </si>
  <si>
    <t>64</t>
  </si>
  <si>
    <t>67</t>
  </si>
  <si>
    <t>podbudowa z miesz. niezw. z kruszywa C50/30, 0/31,5, grubosci 15 cm ( chodnik, ciąg pieszo-rowerowy)</t>
  </si>
  <si>
    <t xml:space="preserve">Wartość podatku Vat </t>
  </si>
  <si>
    <t>Wartość kosztorysowa  robót netto</t>
  </si>
  <si>
    <t>Wartość kosztorysowa robót btutto</t>
  </si>
  <si>
    <t>……………………………………………………..</t>
  </si>
  <si>
    <t>/podpis i pieczęć upełnomocnionego przedstawiciela Wykonawcy/</t>
  </si>
  <si>
    <t>Kosztorys ofertowy na zamówienie pn.</t>
  </si>
  <si>
    <t>Formularz 2.2. do SIWZ</t>
  </si>
  <si>
    <t>Rozbudowa drogi powiatowej nr 3507W   Taczówek - Taczów - Milejowice 
wraz z budową ścieżki rowerowej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</si>
</sst>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 "/>
      <charset val="238"/>
    </font>
    <font>
      <b/>
      <sz val="8"/>
      <name val="Calibri "/>
      <charset val="238"/>
    </font>
    <font>
      <sz val="8"/>
      <color theme="1"/>
      <name val="Calibri "/>
      <charset val="238"/>
    </font>
    <font>
      <b/>
      <sz val="8"/>
      <color theme="1"/>
      <name val="Calibri "/>
      <charset val="238"/>
    </font>
    <font>
      <b/>
      <sz val="11"/>
      <name val="Calibri "/>
      <charset val="238"/>
    </font>
    <font>
      <sz val="8"/>
      <color theme="1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2"/>
      <name val="Calibri "/>
      <charset val="238"/>
    </font>
    <font>
      <b/>
      <sz val="10"/>
      <color theme="1"/>
      <name val="Calibri "/>
      <charset val="238"/>
    </font>
  </fonts>
  <fills count="9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DD7EE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5" fillId="0" borderId="0"/>
    <xf numFmtId="0" fontId="5" fillId="0" borderId="0" applyNumberFormat="0" applyBorder="0" applyProtection="0">
      <alignment horizontal="center" wrapText="1"/>
    </xf>
    <xf numFmtId="0" fontId="7" fillId="0" borderId="0"/>
    <xf numFmtId="0" fontId="8" fillId="0" borderId="0"/>
    <xf numFmtId="0" fontId="18" fillId="0" borderId="0"/>
  </cellStyleXfs>
  <cellXfs count="134">
    <xf numFmtId="0" fontId="0" fillId="0" borderId="0" xfId="0"/>
    <xf numFmtId="0" fontId="3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3" applyNumberFormat="1" applyFont="1" applyFill="1" applyBorder="1" applyAlignment="1" applyProtection="1">
      <alignment horizontal="left" vertical="center" wrapText="1"/>
      <protection locked="0"/>
    </xf>
    <xf numFmtId="49" fontId="3" fillId="0" borderId="7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4" applyFont="1" applyFill="1" applyBorder="1" applyAlignment="1" applyProtection="1">
      <alignment horizontal="center" vertical="center" wrapText="1"/>
      <protection locked="0"/>
    </xf>
    <xf numFmtId="0" fontId="3" fillId="0" borderId="7" xfId="4" applyFont="1" applyFill="1" applyBorder="1" applyAlignment="1" applyProtection="1">
      <alignment horizontal="left" vertical="center" wrapText="1"/>
      <protection locked="0"/>
    </xf>
    <xf numFmtId="0" fontId="6" fillId="0" borderId="7" xfId="4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left" vertical="center" wrapText="1"/>
    </xf>
    <xf numFmtId="49" fontId="6" fillId="7" borderId="7" xfId="0" applyNumberFormat="1" applyFont="1" applyFill="1" applyBorder="1" applyAlignment="1">
      <alignment horizontal="left" vertical="center" wrapText="1"/>
    </xf>
    <xf numFmtId="49" fontId="6" fillId="0" borderId="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2" applyNumberFormat="1" applyFont="1" applyFill="1" applyBorder="1" applyAlignment="1" applyProtection="1">
      <alignment horizontal="center" vertical="center" wrapText="1"/>
    </xf>
    <xf numFmtId="165" fontId="6" fillId="0" borderId="7" xfId="2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0" fontId="6" fillId="0" borderId="7" xfId="4" applyFont="1" applyFill="1" applyBorder="1" applyAlignment="1" applyProtection="1">
      <alignment horizontal="left" vertical="center" wrapText="1"/>
      <protection locked="0"/>
    </xf>
    <xf numFmtId="0" fontId="6" fillId="0" borderId="7" xfId="4" quotePrefix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164" fontId="10" fillId="0" borderId="6" xfId="0" applyNumberFormat="1" applyFont="1" applyBorder="1" applyAlignment="1" applyProtection="1">
      <alignment horizontal="center" vertical="center"/>
      <protection locked="0"/>
    </xf>
    <xf numFmtId="2" fontId="10" fillId="7" borderId="7" xfId="0" applyNumberFormat="1" applyFont="1" applyFill="1" applyBorder="1" applyAlignment="1" applyProtection="1">
      <alignment horizontal="center" vertical="center"/>
      <protection locked="0"/>
    </xf>
    <xf numFmtId="4" fontId="10" fillId="7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7" borderId="0" xfId="0" applyFont="1" applyFill="1" applyAlignment="1">
      <alignment vertical="center"/>
    </xf>
    <xf numFmtId="4" fontId="11" fillId="7" borderId="0" xfId="0" applyNumberFormat="1" applyFont="1" applyFill="1" applyAlignment="1">
      <alignment vertical="center"/>
    </xf>
    <xf numFmtId="49" fontId="10" fillId="0" borderId="23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1" fontId="10" fillId="0" borderId="8" xfId="1" applyNumberFormat="1" applyFont="1" applyFill="1" applyBorder="1" applyAlignment="1" applyProtection="1">
      <alignment horizontal="center" vertical="center"/>
      <protection locked="0"/>
    </xf>
    <xf numFmtId="1" fontId="10" fillId="0" borderId="9" xfId="1" applyNumberFormat="1" applyFont="1" applyFill="1" applyBorder="1" applyAlignment="1" applyProtection="1">
      <alignment horizontal="center" vertical="center"/>
      <protection locked="0"/>
    </xf>
    <xf numFmtId="1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10" xfId="1" applyNumberFormat="1" applyFont="1" applyFill="1" applyBorder="1" applyAlignment="1" applyProtection="1">
      <alignment horizontal="center" vertical="center"/>
      <protection locked="0"/>
    </xf>
    <xf numFmtId="1" fontId="10" fillId="7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3" fontId="10" fillId="7" borderId="29" xfId="1" applyNumberFormat="1" applyFont="1" applyFill="1" applyBorder="1" applyAlignment="1" applyProtection="1">
      <alignment horizontal="center" vertical="center"/>
      <protection locked="0"/>
    </xf>
    <xf numFmtId="3" fontId="10" fillId="7" borderId="25" xfId="1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 applyProtection="1">
      <alignment horizontal="center" vertical="center" wrapText="1"/>
    </xf>
    <xf numFmtId="4" fontId="3" fillId="4" borderId="3" xfId="0" applyNumberFormat="1" applyFont="1" applyFill="1" applyBorder="1" applyAlignment="1" applyProtection="1">
      <alignment horizontal="center" vertical="center" wrapText="1"/>
    </xf>
    <xf numFmtId="4" fontId="3" fillId="4" borderId="0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 applyProtection="1">
      <alignment horizontal="center" vertical="center" wrapText="1"/>
      <protection locked="0"/>
    </xf>
    <xf numFmtId="4" fontId="6" fillId="0" borderId="7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left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4" fontId="6" fillId="7" borderId="7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4" applyFont="1" applyFill="1" applyBorder="1" applyAlignment="1" applyProtection="1">
      <alignment horizontal="center" vertical="center" wrapText="1"/>
    </xf>
    <xf numFmtId="4" fontId="6" fillId="0" borderId="7" xfId="4" applyNumberFormat="1" applyFont="1" applyFill="1" applyBorder="1" applyAlignment="1" applyProtection="1">
      <alignment horizontal="center" vertical="center" wrapText="1"/>
    </xf>
    <xf numFmtId="49" fontId="3" fillId="5" borderId="11" xfId="2" applyNumberFormat="1" applyFont="1" applyFill="1" applyBorder="1" applyAlignment="1" applyProtection="1">
      <alignment horizontal="center" vertical="center" wrapText="1"/>
    </xf>
    <xf numFmtId="49" fontId="3" fillId="6" borderId="7" xfId="2" applyNumberFormat="1" applyFont="1" applyFill="1" applyBorder="1" applyAlignment="1" applyProtection="1">
      <alignment horizontal="center" vertical="center" wrapText="1"/>
      <protection locked="0"/>
    </xf>
    <xf numFmtId="49" fontId="3" fillId="6" borderId="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1" xfId="2" applyNumberFormat="1" applyFont="1" applyFill="1" applyBorder="1" applyAlignment="1" applyProtection="1">
      <alignment horizontal="center" vertical="center" wrapText="1"/>
    </xf>
    <xf numFmtId="0" fontId="6" fillId="0" borderId="7" xfId="2" applyNumberFormat="1" applyFont="1" applyFill="1" applyBorder="1" applyAlignment="1" applyProtection="1">
      <alignment horizontal="center" vertical="center" wrapText="1"/>
    </xf>
    <xf numFmtId="165" fontId="6" fillId="0" borderId="7" xfId="2" applyNumberFormat="1" applyFont="1" applyFill="1" applyBorder="1" applyAlignment="1" applyProtection="1">
      <alignment horizontal="center" vertical="center" wrapText="1"/>
    </xf>
    <xf numFmtId="49" fontId="6" fillId="0" borderId="27" xfId="2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>
      <alignment vertical="center" wrapText="1"/>
    </xf>
    <xf numFmtId="165" fontId="6" fillId="0" borderId="28" xfId="2" applyNumberFormat="1" applyFont="1" applyFill="1" applyBorder="1" applyAlignment="1" applyProtection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4" fontId="14" fillId="0" borderId="28" xfId="0" applyNumberFormat="1" applyFont="1" applyBorder="1" applyAlignment="1">
      <alignment horizontal="center" vertical="center" wrapText="1"/>
    </xf>
    <xf numFmtId="4" fontId="17" fillId="7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>
      <alignment vertical="center"/>
    </xf>
    <xf numFmtId="4" fontId="6" fillId="7" borderId="7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0" quotePrefix="1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6" fillId="7" borderId="7" xfId="0" quotePrefix="1" applyNumberFormat="1" applyFont="1" applyFill="1" applyBorder="1" applyAlignment="1">
      <alignment horizontal="left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0" fontId="6" fillId="0" borderId="7" xfId="4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vertical="center" wrapText="1"/>
    </xf>
    <xf numFmtId="0" fontId="19" fillId="0" borderId="7" xfId="6" applyFont="1" applyBorder="1" applyAlignment="1">
      <alignment vertical="center" wrapText="1"/>
    </xf>
    <xf numFmtId="4" fontId="21" fillId="7" borderId="0" xfId="0" applyNumberFormat="1" applyFont="1" applyFill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3" fillId="0" borderId="12" xfId="5" applyFont="1" applyBorder="1" applyAlignment="1">
      <alignment horizontal="center" vertical="center" wrapText="1"/>
    </xf>
    <xf numFmtId="0" fontId="13" fillId="0" borderId="13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4" xfId="5" applyFont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center" wrapText="1"/>
    </xf>
    <xf numFmtId="0" fontId="13" fillId="0" borderId="18" xfId="5" applyFont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164" fontId="10" fillId="0" borderId="5" xfId="0" applyNumberFormat="1" applyFont="1" applyBorder="1" applyAlignment="1" applyProtection="1">
      <alignment horizontal="center" vertical="center"/>
      <protection locked="0"/>
    </xf>
  </cellXfs>
  <cellStyles count="7">
    <cellStyle name="Nagłówek_PRZEDMIAR" xfId="3"/>
    <cellStyle name="Normalny" xfId="0" builtinId="0"/>
    <cellStyle name="Normalny 2" xfId="5"/>
    <cellStyle name="Normalny 3" xfId="6"/>
    <cellStyle name="Normalny_Arkusz1" xfId="4"/>
    <cellStyle name="Normalny_koszt" xfId="2"/>
    <cellStyle name="Normalny_TER02_Kosztorys inwestorski drogi most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3"/>
  <sheetViews>
    <sheetView tabSelected="1" view="pageBreakPreview" topLeftCell="A121" zoomScale="130" zoomScaleNormal="110" zoomScaleSheetLayoutView="130" workbookViewId="0">
      <selection activeCell="M129" sqref="M129"/>
    </sheetView>
  </sheetViews>
  <sheetFormatPr defaultRowHeight="14.25"/>
  <cols>
    <col min="1" max="1" width="4.5703125" style="37" bestFit="1" customWidth="1"/>
    <col min="2" max="2" width="11.5703125" style="37" customWidth="1"/>
    <col min="3" max="3" width="39.28515625" style="37" customWidth="1"/>
    <col min="4" max="4" width="9.28515625" style="37" bestFit="1" customWidth="1"/>
    <col min="5" max="5" width="8.42578125" style="38" bestFit="1" customWidth="1"/>
    <col min="6" max="6" width="9.140625" style="39" customWidth="1"/>
    <col min="7" max="7" width="13.28515625" style="39" customWidth="1"/>
    <col min="8" max="16384" width="9.140625" style="27"/>
  </cols>
  <sheetData>
    <row r="1" spans="1:7">
      <c r="F1" s="111" t="s">
        <v>193</v>
      </c>
      <c r="G1" s="111"/>
    </row>
    <row r="2" spans="1:7" ht="14.25" customHeight="1" thickBot="1">
      <c r="A2" s="127" t="s">
        <v>192</v>
      </c>
      <c r="B2" s="128"/>
      <c r="C2" s="128"/>
      <c r="D2" s="128"/>
      <c r="E2" s="128"/>
      <c r="F2" s="128"/>
      <c r="G2" s="128"/>
    </row>
    <row r="3" spans="1:7" ht="15.75" customHeight="1">
      <c r="A3" s="115" t="s">
        <v>194</v>
      </c>
      <c r="B3" s="116"/>
      <c r="C3" s="116"/>
      <c r="D3" s="116"/>
      <c r="E3" s="116"/>
      <c r="F3" s="116"/>
      <c r="G3" s="117"/>
    </row>
    <row r="4" spans="1:7" ht="15.75" customHeight="1">
      <c r="A4" s="118"/>
      <c r="B4" s="119"/>
      <c r="C4" s="119"/>
      <c r="D4" s="119"/>
      <c r="E4" s="119"/>
      <c r="F4" s="119"/>
      <c r="G4" s="120"/>
    </row>
    <row r="5" spans="1:7" ht="15.6" customHeight="1">
      <c r="A5" s="118"/>
      <c r="B5" s="119"/>
      <c r="C5" s="119"/>
      <c r="D5" s="119"/>
      <c r="E5" s="119"/>
      <c r="F5" s="119"/>
      <c r="G5" s="120"/>
    </row>
    <row r="6" spans="1:7" ht="16.5" customHeight="1" thickBot="1">
      <c r="A6" s="121"/>
      <c r="B6" s="122"/>
      <c r="C6" s="122"/>
      <c r="D6" s="122"/>
      <c r="E6" s="122"/>
      <c r="F6" s="122"/>
      <c r="G6" s="123"/>
    </row>
    <row r="7" spans="1:7" ht="9" customHeight="1" thickBot="1">
      <c r="A7" s="124"/>
      <c r="B7" s="125"/>
      <c r="C7" s="125"/>
      <c r="D7" s="125"/>
      <c r="E7" s="125"/>
      <c r="F7" s="125"/>
      <c r="G7" s="126"/>
    </row>
    <row r="9" spans="1:7" ht="15" thickBot="1">
      <c r="A9" s="129" t="s">
        <v>75</v>
      </c>
      <c r="B9" s="130"/>
      <c r="C9" s="130"/>
      <c r="D9" s="130"/>
      <c r="E9" s="130"/>
      <c r="F9" s="130"/>
      <c r="G9" s="130"/>
    </row>
    <row r="10" spans="1:7">
      <c r="A10" s="131" t="s">
        <v>60</v>
      </c>
      <c r="B10" s="28" t="s">
        <v>0</v>
      </c>
      <c r="C10" s="40" t="s">
        <v>1</v>
      </c>
      <c r="D10" s="132" t="s">
        <v>2</v>
      </c>
      <c r="E10" s="133"/>
      <c r="F10" s="41" t="s">
        <v>129</v>
      </c>
      <c r="G10" s="41" t="s">
        <v>130</v>
      </c>
    </row>
    <row r="11" spans="1:7" ht="22.5">
      <c r="A11" s="131"/>
      <c r="B11" s="29" t="s">
        <v>3</v>
      </c>
      <c r="C11" s="42" t="s">
        <v>4</v>
      </c>
      <c r="D11" s="30" t="s">
        <v>5</v>
      </c>
      <c r="E11" s="31" t="s">
        <v>6</v>
      </c>
      <c r="F11" s="32"/>
      <c r="G11" s="32"/>
    </row>
    <row r="12" spans="1:7" ht="15" thickBot="1">
      <c r="A12" s="43">
        <v>1</v>
      </c>
      <c r="B12" s="44">
        <v>2</v>
      </c>
      <c r="C12" s="45">
        <v>3</v>
      </c>
      <c r="D12" s="46">
        <v>4</v>
      </c>
      <c r="E12" s="47">
        <v>5</v>
      </c>
      <c r="F12" s="50">
        <v>6</v>
      </c>
      <c r="G12" s="51">
        <v>7</v>
      </c>
    </row>
    <row r="13" spans="1:7">
      <c r="A13" s="53"/>
      <c r="B13" s="54" t="s">
        <v>7</v>
      </c>
      <c r="C13" s="55" t="s">
        <v>8</v>
      </c>
      <c r="D13" s="56" t="s">
        <v>9</v>
      </c>
      <c r="E13" s="57" t="s">
        <v>9</v>
      </c>
      <c r="F13" s="58" t="s">
        <v>9</v>
      </c>
      <c r="G13" s="59" t="s">
        <v>9</v>
      </c>
    </row>
    <row r="14" spans="1:7" s="33" customFormat="1" ht="33.75">
      <c r="A14" s="23">
        <v>1</v>
      </c>
      <c r="B14" s="1" t="s">
        <v>10</v>
      </c>
      <c r="C14" s="52" t="s">
        <v>134</v>
      </c>
      <c r="D14" s="60" t="s">
        <v>11</v>
      </c>
      <c r="E14" s="60">
        <v>6.67</v>
      </c>
      <c r="F14" s="60">
        <v>0</v>
      </c>
      <c r="G14" s="60">
        <f>E14*F14</f>
        <v>0</v>
      </c>
    </row>
    <row r="15" spans="1:7" s="33" customFormat="1" ht="22.5">
      <c r="A15" s="23"/>
      <c r="B15" s="4" t="s">
        <v>12</v>
      </c>
      <c r="C15" s="5" t="s">
        <v>13</v>
      </c>
      <c r="D15" s="16" t="s">
        <v>9</v>
      </c>
      <c r="E15" s="60" t="s">
        <v>9</v>
      </c>
      <c r="F15" s="60" t="s">
        <v>9</v>
      </c>
      <c r="G15" s="60" t="s">
        <v>9</v>
      </c>
    </row>
    <row r="16" spans="1:7" s="33" customFormat="1" ht="33.75">
      <c r="A16" s="23">
        <v>2</v>
      </c>
      <c r="B16" s="4"/>
      <c r="C16" s="20" t="s">
        <v>136</v>
      </c>
      <c r="D16" s="61" t="s">
        <v>25</v>
      </c>
      <c r="E16" s="62">
        <v>57</v>
      </c>
      <c r="F16" s="101">
        <v>0</v>
      </c>
      <c r="G16" s="60">
        <f t="shared" ref="G16:G21" si="0">E16*F16</f>
        <v>0</v>
      </c>
    </row>
    <row r="17" spans="1:7" s="33" customFormat="1" ht="33.75">
      <c r="A17" s="23">
        <v>3</v>
      </c>
      <c r="B17" s="4"/>
      <c r="C17" s="20" t="s">
        <v>137</v>
      </c>
      <c r="D17" s="61" t="s">
        <v>25</v>
      </c>
      <c r="E17" s="62">
        <v>57</v>
      </c>
      <c r="F17" s="101">
        <v>0</v>
      </c>
      <c r="G17" s="60">
        <f t="shared" si="0"/>
        <v>0</v>
      </c>
    </row>
    <row r="18" spans="1:7" s="33" customFormat="1" ht="33.75">
      <c r="A18" s="23">
        <v>4</v>
      </c>
      <c r="B18" s="4"/>
      <c r="C18" s="20" t="s">
        <v>138</v>
      </c>
      <c r="D18" s="61" t="s">
        <v>25</v>
      </c>
      <c r="E18" s="62">
        <v>50</v>
      </c>
      <c r="F18" s="101">
        <v>0</v>
      </c>
      <c r="G18" s="60">
        <f t="shared" si="0"/>
        <v>0</v>
      </c>
    </row>
    <row r="19" spans="1:7" s="33" customFormat="1" ht="33.75">
      <c r="A19" s="23">
        <v>5</v>
      </c>
      <c r="B19" s="4"/>
      <c r="C19" s="20" t="s">
        <v>139</v>
      </c>
      <c r="D19" s="61" t="s">
        <v>25</v>
      </c>
      <c r="E19" s="62">
        <v>19</v>
      </c>
      <c r="F19" s="101">
        <v>0</v>
      </c>
      <c r="G19" s="60">
        <f t="shared" si="0"/>
        <v>0</v>
      </c>
    </row>
    <row r="20" spans="1:7" s="33" customFormat="1" ht="33.75">
      <c r="A20" s="23">
        <v>6</v>
      </c>
      <c r="B20" s="4"/>
      <c r="C20" s="20" t="s">
        <v>140</v>
      </c>
      <c r="D20" s="61" t="s">
        <v>25</v>
      </c>
      <c r="E20" s="62">
        <v>2</v>
      </c>
      <c r="F20" s="101">
        <v>0</v>
      </c>
      <c r="G20" s="60">
        <f t="shared" si="0"/>
        <v>0</v>
      </c>
    </row>
    <row r="21" spans="1:7" s="33" customFormat="1" ht="33.75">
      <c r="A21" s="23">
        <v>7</v>
      </c>
      <c r="B21" s="4"/>
      <c r="C21" s="20" t="s">
        <v>141</v>
      </c>
      <c r="D21" s="61" t="s">
        <v>25</v>
      </c>
      <c r="E21" s="62">
        <v>5</v>
      </c>
      <c r="F21" s="62">
        <v>0</v>
      </c>
      <c r="G21" s="60">
        <f t="shared" si="0"/>
        <v>0</v>
      </c>
    </row>
    <row r="22" spans="1:7" s="33" customFormat="1" ht="22.5">
      <c r="A22" s="63"/>
      <c r="B22" s="4" t="s">
        <v>84</v>
      </c>
      <c r="C22" s="5" t="s">
        <v>85</v>
      </c>
      <c r="D22" s="16" t="s">
        <v>9</v>
      </c>
      <c r="E22" s="60" t="s">
        <v>9</v>
      </c>
      <c r="F22" s="60" t="s">
        <v>9</v>
      </c>
      <c r="G22" s="60" t="s">
        <v>9</v>
      </c>
    </row>
    <row r="23" spans="1:7" s="33" customFormat="1" ht="22.5">
      <c r="A23" s="63" t="s">
        <v>143</v>
      </c>
      <c r="B23" s="21"/>
      <c r="C23" s="24" t="s">
        <v>85</v>
      </c>
      <c r="D23" s="22" t="s">
        <v>14</v>
      </c>
      <c r="E23" s="60">
        <v>80</v>
      </c>
      <c r="F23" s="60">
        <v>0</v>
      </c>
      <c r="G23" s="60">
        <f t="shared" ref="G23:G84" si="1">E23*F23</f>
        <v>0</v>
      </c>
    </row>
    <row r="24" spans="1:7" s="33" customFormat="1">
      <c r="A24" s="23"/>
      <c r="B24" s="1" t="s">
        <v>16</v>
      </c>
      <c r="C24" s="6" t="s">
        <v>17</v>
      </c>
      <c r="D24" s="16" t="s">
        <v>9</v>
      </c>
      <c r="E24" s="60" t="s">
        <v>9</v>
      </c>
      <c r="F24" s="60" t="s">
        <v>9</v>
      </c>
      <c r="G24" s="60" t="s">
        <v>9</v>
      </c>
    </row>
    <row r="25" spans="1:7" s="33" customFormat="1" ht="22.5">
      <c r="A25" s="23">
        <v>9</v>
      </c>
      <c r="B25" s="7"/>
      <c r="C25" s="8" t="s">
        <v>142</v>
      </c>
      <c r="D25" s="60" t="s">
        <v>15</v>
      </c>
      <c r="E25" s="60">
        <v>13340</v>
      </c>
      <c r="F25" s="60">
        <v>0</v>
      </c>
      <c r="G25" s="60">
        <f t="shared" si="1"/>
        <v>0</v>
      </c>
    </row>
    <row r="26" spans="1:7" s="33" customFormat="1" ht="22.5">
      <c r="A26" s="23"/>
      <c r="B26" s="1" t="s">
        <v>18</v>
      </c>
      <c r="C26" s="6" t="s">
        <v>19</v>
      </c>
      <c r="D26" s="16" t="s">
        <v>9</v>
      </c>
      <c r="E26" s="60" t="s">
        <v>9</v>
      </c>
      <c r="F26" s="60" t="s">
        <v>9</v>
      </c>
      <c r="G26" s="60" t="s">
        <v>9</v>
      </c>
    </row>
    <row r="27" spans="1:7" s="33" customFormat="1" ht="33.75">
      <c r="A27" s="23">
        <v>10</v>
      </c>
      <c r="B27" s="1"/>
      <c r="C27" s="102" t="s">
        <v>144</v>
      </c>
      <c r="D27" s="60" t="s">
        <v>15</v>
      </c>
      <c r="E27" s="60">
        <v>61</v>
      </c>
      <c r="F27" s="60">
        <v>0</v>
      </c>
      <c r="G27" s="60">
        <f t="shared" si="1"/>
        <v>0</v>
      </c>
    </row>
    <row r="28" spans="1:7" s="33" customFormat="1" ht="33.75">
      <c r="A28" s="23">
        <v>11</v>
      </c>
      <c r="B28" s="1"/>
      <c r="C28" s="102" t="s">
        <v>145</v>
      </c>
      <c r="D28" s="60" t="s">
        <v>15</v>
      </c>
      <c r="E28" s="60">
        <f>335+1252</f>
        <v>1587</v>
      </c>
      <c r="F28" s="60">
        <v>0</v>
      </c>
      <c r="G28" s="60">
        <f t="shared" si="1"/>
        <v>0</v>
      </c>
    </row>
    <row r="29" spans="1:7" s="33" customFormat="1" ht="33.75">
      <c r="A29" s="23">
        <v>12</v>
      </c>
      <c r="B29" s="1"/>
      <c r="C29" s="102" t="s">
        <v>146</v>
      </c>
      <c r="D29" s="60" t="s">
        <v>15</v>
      </c>
      <c r="E29" s="60">
        <v>200</v>
      </c>
      <c r="F29" s="60">
        <v>0</v>
      </c>
      <c r="G29" s="60">
        <f t="shared" si="1"/>
        <v>0</v>
      </c>
    </row>
    <row r="30" spans="1:7" s="33" customFormat="1" ht="33.75">
      <c r="A30" s="23">
        <v>13</v>
      </c>
      <c r="B30" s="1"/>
      <c r="C30" s="102" t="s">
        <v>147</v>
      </c>
      <c r="D30" s="60" t="s">
        <v>20</v>
      </c>
      <c r="E30" s="60">
        <v>230</v>
      </c>
      <c r="F30" s="60">
        <v>0</v>
      </c>
      <c r="G30" s="60">
        <f t="shared" si="1"/>
        <v>0</v>
      </c>
    </row>
    <row r="31" spans="1:7" s="33" customFormat="1" ht="30.75" customHeight="1">
      <c r="A31" s="23">
        <v>14</v>
      </c>
      <c r="B31" s="1"/>
      <c r="C31" s="102" t="s">
        <v>148</v>
      </c>
      <c r="D31" s="60" t="s">
        <v>20</v>
      </c>
      <c r="E31" s="60">
        <v>200</v>
      </c>
      <c r="F31" s="60">
        <v>0</v>
      </c>
      <c r="G31" s="60">
        <f t="shared" si="1"/>
        <v>0</v>
      </c>
    </row>
    <row r="32" spans="1:7" s="33" customFormat="1" ht="22.5">
      <c r="A32" s="23">
        <v>15</v>
      </c>
      <c r="B32" s="1"/>
      <c r="C32" s="102" t="s">
        <v>149</v>
      </c>
      <c r="D32" s="60" t="s">
        <v>20</v>
      </c>
      <c r="E32" s="60">
        <v>518</v>
      </c>
      <c r="F32" s="60">
        <v>0</v>
      </c>
      <c r="G32" s="60">
        <f t="shared" si="1"/>
        <v>0</v>
      </c>
    </row>
    <row r="33" spans="1:7" s="33" customFormat="1" ht="22.5">
      <c r="A33" s="23">
        <v>16</v>
      </c>
      <c r="B33" s="1"/>
      <c r="C33" s="8" t="s">
        <v>151</v>
      </c>
      <c r="D33" s="60" t="s">
        <v>20</v>
      </c>
      <c r="E33" s="60">
        <v>829.51</v>
      </c>
      <c r="F33" s="60">
        <v>0</v>
      </c>
      <c r="G33" s="60">
        <f t="shared" si="1"/>
        <v>0</v>
      </c>
    </row>
    <row r="34" spans="1:7" s="33" customFormat="1">
      <c r="A34" s="23"/>
      <c r="B34" s="1"/>
      <c r="C34" s="6" t="s">
        <v>150</v>
      </c>
      <c r="D34" s="16" t="s">
        <v>9</v>
      </c>
      <c r="E34" s="60" t="s">
        <v>9</v>
      </c>
      <c r="F34" s="60" t="s">
        <v>9</v>
      </c>
      <c r="G34" s="60" t="s">
        <v>9</v>
      </c>
    </row>
    <row r="35" spans="1:7" s="33" customFormat="1">
      <c r="A35" s="23">
        <v>17</v>
      </c>
      <c r="B35" s="1"/>
      <c r="C35" s="8" t="s">
        <v>57</v>
      </c>
      <c r="D35" s="60" t="s">
        <v>14</v>
      </c>
      <c r="E35" s="60">
        <v>45</v>
      </c>
      <c r="F35" s="60">
        <v>0</v>
      </c>
      <c r="G35" s="60">
        <f t="shared" si="1"/>
        <v>0</v>
      </c>
    </row>
    <row r="36" spans="1:7" s="33" customFormat="1">
      <c r="A36" s="23">
        <v>18</v>
      </c>
      <c r="B36" s="1"/>
      <c r="C36" s="8" t="s">
        <v>68</v>
      </c>
      <c r="D36" s="60" t="s">
        <v>14</v>
      </c>
      <c r="E36" s="60">
        <v>35</v>
      </c>
      <c r="F36" s="60">
        <v>0</v>
      </c>
      <c r="G36" s="60">
        <f t="shared" si="1"/>
        <v>0</v>
      </c>
    </row>
    <row r="37" spans="1:7" s="33" customFormat="1">
      <c r="A37" s="103" t="s">
        <v>152</v>
      </c>
      <c r="B37" s="1" t="s">
        <v>153</v>
      </c>
      <c r="C37" s="6" t="s">
        <v>154</v>
      </c>
      <c r="D37" s="2" t="s">
        <v>9</v>
      </c>
      <c r="E37" s="3" t="s">
        <v>9</v>
      </c>
      <c r="F37" s="2" t="s">
        <v>9</v>
      </c>
      <c r="G37" s="104" t="s">
        <v>9</v>
      </c>
    </row>
    <row r="38" spans="1:7" s="33" customFormat="1" ht="21" customHeight="1">
      <c r="A38" s="105" t="s">
        <v>155</v>
      </c>
      <c r="B38" s="1"/>
      <c r="C38" s="8" t="s">
        <v>177</v>
      </c>
      <c r="D38" s="2" t="s">
        <v>27</v>
      </c>
      <c r="E38" s="3">
        <v>570</v>
      </c>
      <c r="F38" s="2">
        <v>0</v>
      </c>
      <c r="G38" s="104">
        <f>F38*E38</f>
        <v>0</v>
      </c>
    </row>
    <row r="39" spans="1:7" s="33" customFormat="1" ht="21" customHeight="1">
      <c r="A39" s="105"/>
      <c r="B39" s="1"/>
      <c r="C39" s="8" t="s">
        <v>178</v>
      </c>
      <c r="D39" s="2" t="s">
        <v>27</v>
      </c>
      <c r="E39" s="3">
        <v>215</v>
      </c>
      <c r="F39" s="2">
        <v>0</v>
      </c>
      <c r="G39" s="104">
        <f>F39*E39</f>
        <v>0</v>
      </c>
    </row>
    <row r="40" spans="1:7" s="33" customFormat="1" ht="21" customHeight="1">
      <c r="A40" s="105"/>
      <c r="B40" s="1"/>
      <c r="C40" s="8" t="s">
        <v>179</v>
      </c>
      <c r="D40" s="2" t="s">
        <v>27</v>
      </c>
      <c r="E40" s="17">
        <v>485</v>
      </c>
      <c r="F40" s="2">
        <v>0</v>
      </c>
      <c r="G40" s="104">
        <f>F40*E40</f>
        <v>0</v>
      </c>
    </row>
    <row r="41" spans="1:7">
      <c r="A41" s="64"/>
      <c r="B41" s="65" t="s">
        <v>21</v>
      </c>
      <c r="C41" s="66" t="s">
        <v>22</v>
      </c>
      <c r="D41" s="67" t="s">
        <v>9</v>
      </c>
      <c r="E41" s="57" t="s">
        <v>9</v>
      </c>
      <c r="F41" s="57" t="s">
        <v>9</v>
      </c>
      <c r="G41" s="57" t="s">
        <v>9</v>
      </c>
    </row>
    <row r="42" spans="1:7" s="33" customFormat="1" ht="22.5">
      <c r="A42" s="23">
        <v>20</v>
      </c>
      <c r="B42" s="1" t="s">
        <v>23</v>
      </c>
      <c r="C42" s="8" t="s">
        <v>156</v>
      </c>
      <c r="D42" s="60" t="s">
        <v>24</v>
      </c>
      <c r="E42" s="60">
        <v>17440</v>
      </c>
      <c r="F42" s="60">
        <v>0</v>
      </c>
      <c r="G42" s="60">
        <f t="shared" si="1"/>
        <v>0</v>
      </c>
    </row>
    <row r="43" spans="1:7" s="33" customFormat="1" ht="33.75">
      <c r="A43" s="23">
        <v>21</v>
      </c>
      <c r="B43" s="10" t="s">
        <v>26</v>
      </c>
      <c r="C43" s="8" t="s">
        <v>157</v>
      </c>
      <c r="D43" s="60" t="s">
        <v>24</v>
      </c>
      <c r="E43" s="60">
        <v>7126</v>
      </c>
      <c r="F43" s="60">
        <v>0</v>
      </c>
      <c r="G43" s="60">
        <f t="shared" si="1"/>
        <v>0</v>
      </c>
    </row>
    <row r="44" spans="1:7">
      <c r="A44" s="64">
        <v>25</v>
      </c>
      <c r="B44" s="65" t="s">
        <v>28</v>
      </c>
      <c r="C44" s="66" t="s">
        <v>29</v>
      </c>
      <c r="D44" s="67" t="s">
        <v>9</v>
      </c>
      <c r="E44" s="57" t="s">
        <v>9</v>
      </c>
      <c r="F44" s="57" t="s">
        <v>9</v>
      </c>
      <c r="G44" s="57" t="s">
        <v>9</v>
      </c>
    </row>
    <row r="45" spans="1:7" s="33" customFormat="1" ht="22.5">
      <c r="A45" s="23"/>
      <c r="B45" s="1" t="s">
        <v>86</v>
      </c>
      <c r="C45" s="6" t="s">
        <v>87</v>
      </c>
      <c r="D45" s="16" t="s">
        <v>9</v>
      </c>
      <c r="E45" s="60" t="s">
        <v>9</v>
      </c>
      <c r="F45" s="60" t="s">
        <v>9</v>
      </c>
      <c r="G45" s="60" t="s">
        <v>9</v>
      </c>
    </row>
    <row r="46" spans="1:7" s="33" customFormat="1" ht="22.5">
      <c r="A46" s="23">
        <v>22</v>
      </c>
      <c r="B46" s="1"/>
      <c r="C46" s="8" t="s">
        <v>88</v>
      </c>
      <c r="D46" s="60" t="s">
        <v>15</v>
      </c>
      <c r="E46" s="60">
        <f>E55+E56+E57</f>
        <v>20854.650000000001</v>
      </c>
      <c r="F46" s="60">
        <v>0</v>
      </c>
      <c r="G46" s="60">
        <f t="shared" si="1"/>
        <v>0</v>
      </c>
    </row>
    <row r="47" spans="1:7" s="33" customFormat="1" ht="22.5">
      <c r="A47" s="23">
        <v>23</v>
      </c>
      <c r="B47" s="7"/>
      <c r="C47" s="8" t="s">
        <v>89</v>
      </c>
      <c r="D47" s="60" t="s">
        <v>15</v>
      </c>
      <c r="E47" s="60">
        <f>E67+E68+E59+E60</f>
        <v>78215.509999999995</v>
      </c>
      <c r="F47" s="60">
        <v>0</v>
      </c>
      <c r="G47" s="60">
        <f t="shared" si="1"/>
        <v>0</v>
      </c>
    </row>
    <row r="48" spans="1:7" s="33" customFormat="1" ht="22.5">
      <c r="A48" s="23"/>
      <c r="B48" s="1" t="s">
        <v>80</v>
      </c>
      <c r="C48" s="6" t="s">
        <v>81</v>
      </c>
      <c r="D48" s="16" t="s">
        <v>9</v>
      </c>
      <c r="E48" s="60" t="s">
        <v>9</v>
      </c>
      <c r="F48" s="60" t="s">
        <v>9</v>
      </c>
      <c r="G48" s="60" t="s">
        <v>9</v>
      </c>
    </row>
    <row r="49" spans="1:8" s="33" customFormat="1" ht="22.5">
      <c r="A49" s="23">
        <v>24</v>
      </c>
      <c r="B49" s="7"/>
      <c r="C49" s="8" t="s">
        <v>158</v>
      </c>
      <c r="D49" s="60" t="s">
        <v>15</v>
      </c>
      <c r="E49" s="60">
        <v>6684.53</v>
      </c>
      <c r="F49" s="60">
        <v>0</v>
      </c>
      <c r="G49" s="60">
        <f t="shared" si="1"/>
        <v>0</v>
      </c>
    </row>
    <row r="50" spans="1:8" s="33" customFormat="1" ht="22.5">
      <c r="A50" s="23">
        <v>25</v>
      </c>
      <c r="B50" s="7"/>
      <c r="C50" s="8" t="s">
        <v>116</v>
      </c>
      <c r="D50" s="60" t="s">
        <v>15</v>
      </c>
      <c r="E50" s="60">
        <v>1233.92</v>
      </c>
      <c r="F50" s="60">
        <v>0</v>
      </c>
      <c r="G50" s="60">
        <f t="shared" si="1"/>
        <v>0</v>
      </c>
    </row>
    <row r="51" spans="1:8" s="33" customFormat="1" ht="33.75">
      <c r="A51" s="23">
        <v>26</v>
      </c>
      <c r="B51" s="7"/>
      <c r="C51" s="8" t="s">
        <v>117</v>
      </c>
      <c r="D51" s="60" t="s">
        <v>15</v>
      </c>
      <c r="E51" s="60">
        <v>3332.01</v>
      </c>
      <c r="F51" s="60">
        <v>0</v>
      </c>
      <c r="G51" s="60">
        <f t="shared" si="1"/>
        <v>0</v>
      </c>
    </row>
    <row r="52" spans="1:8" s="33" customFormat="1" ht="33.75">
      <c r="A52" s="23">
        <v>27</v>
      </c>
      <c r="B52" s="7"/>
      <c r="C52" s="8" t="s">
        <v>186</v>
      </c>
      <c r="D52" s="60" t="s">
        <v>15</v>
      </c>
      <c r="E52" s="60">
        <f>E67+E103+E104</f>
        <v>11750.19</v>
      </c>
      <c r="F52" s="60">
        <v>0</v>
      </c>
      <c r="G52" s="60">
        <f t="shared" si="1"/>
        <v>0</v>
      </c>
    </row>
    <row r="53" spans="1:8" s="33" customFormat="1" ht="33.75">
      <c r="A53" s="23">
        <v>28</v>
      </c>
      <c r="B53" s="7"/>
      <c r="C53" s="8" t="s">
        <v>126</v>
      </c>
      <c r="D53" s="60" t="s">
        <v>24</v>
      </c>
      <c r="E53" s="60">
        <v>1094</v>
      </c>
      <c r="F53" s="60">
        <v>0</v>
      </c>
      <c r="G53" s="60">
        <f>E53*F53</f>
        <v>0</v>
      </c>
    </row>
    <row r="54" spans="1:8" ht="22.5">
      <c r="A54" s="23"/>
      <c r="B54" s="1" t="s">
        <v>82</v>
      </c>
      <c r="C54" s="6" t="s">
        <v>83</v>
      </c>
      <c r="D54" s="60" t="s">
        <v>9</v>
      </c>
      <c r="E54" s="68" t="s">
        <v>9</v>
      </c>
      <c r="F54" s="68" t="s">
        <v>9</v>
      </c>
      <c r="G54" s="68" t="s">
        <v>9</v>
      </c>
    </row>
    <row r="55" spans="1:8" s="33" customFormat="1" ht="22.5">
      <c r="A55" s="23">
        <v>29</v>
      </c>
      <c r="B55" s="1"/>
      <c r="C55" s="8" t="s">
        <v>119</v>
      </c>
      <c r="D55" s="60" t="s">
        <v>15</v>
      </c>
      <c r="E55" s="60">
        <f>E67</f>
        <v>9604.19</v>
      </c>
      <c r="F55" s="60">
        <v>0</v>
      </c>
      <c r="G55" s="60">
        <f t="shared" si="1"/>
        <v>0</v>
      </c>
    </row>
    <row r="56" spans="1:8" s="33" customFormat="1" ht="22.5">
      <c r="A56" s="23">
        <v>30</v>
      </c>
      <c r="B56" s="1"/>
      <c r="C56" s="8" t="s">
        <v>120</v>
      </c>
      <c r="D56" s="60" t="s">
        <v>15</v>
      </c>
      <c r="E56" s="60">
        <f>E52+E51+E50-E52</f>
        <v>4565.93</v>
      </c>
      <c r="F56" s="60">
        <v>0</v>
      </c>
      <c r="G56" s="60">
        <f t="shared" si="1"/>
        <v>0</v>
      </c>
    </row>
    <row r="57" spans="1:8" s="33" customFormat="1" ht="22.5">
      <c r="A57" s="23">
        <v>31</v>
      </c>
      <c r="B57" s="1"/>
      <c r="C57" s="8" t="s">
        <v>118</v>
      </c>
      <c r="D57" s="60" t="s">
        <v>15</v>
      </c>
      <c r="E57" s="68">
        <v>6684.53</v>
      </c>
      <c r="F57" s="60">
        <v>0</v>
      </c>
      <c r="G57" s="60">
        <f t="shared" si="1"/>
        <v>0</v>
      </c>
    </row>
    <row r="58" spans="1:8" s="33" customFormat="1">
      <c r="A58" s="23"/>
      <c r="B58" s="1" t="s">
        <v>64</v>
      </c>
      <c r="C58" s="6" t="s">
        <v>63</v>
      </c>
      <c r="D58" s="60" t="s">
        <v>9</v>
      </c>
      <c r="E58" s="60" t="s">
        <v>9</v>
      </c>
      <c r="F58" s="60" t="s">
        <v>9</v>
      </c>
      <c r="G58" s="60" t="s">
        <v>9</v>
      </c>
    </row>
    <row r="59" spans="1:8" s="33" customFormat="1">
      <c r="A59" s="23">
        <v>32</v>
      </c>
      <c r="B59" s="1"/>
      <c r="C59" s="8" t="s">
        <v>98</v>
      </c>
      <c r="D59" s="60" t="s">
        <v>15</v>
      </c>
      <c r="E59" s="60">
        <v>18206</v>
      </c>
      <c r="F59" s="60">
        <v>0</v>
      </c>
      <c r="G59" s="60">
        <f t="shared" si="1"/>
        <v>0</v>
      </c>
    </row>
    <row r="60" spans="1:8" s="33" customFormat="1">
      <c r="A60" s="23">
        <v>33</v>
      </c>
      <c r="B60" s="1"/>
      <c r="C60" s="8" t="s">
        <v>99</v>
      </c>
      <c r="D60" s="60" t="s">
        <v>15</v>
      </c>
      <c r="E60" s="60">
        <v>6684.53</v>
      </c>
      <c r="F60" s="60">
        <v>0</v>
      </c>
      <c r="G60" s="60">
        <f t="shared" si="1"/>
        <v>0</v>
      </c>
    </row>
    <row r="61" spans="1:8">
      <c r="A61" s="64"/>
      <c r="B61" s="65" t="s">
        <v>30</v>
      </c>
      <c r="C61" s="66" t="s">
        <v>31</v>
      </c>
      <c r="D61" s="69" t="s">
        <v>9</v>
      </c>
      <c r="E61" s="57" t="s">
        <v>9</v>
      </c>
      <c r="F61" s="57" t="s">
        <v>9</v>
      </c>
      <c r="G61" s="57" t="s">
        <v>9</v>
      </c>
    </row>
    <row r="62" spans="1:8" s="34" customFormat="1">
      <c r="A62" s="23"/>
      <c r="B62" s="1" t="s">
        <v>48</v>
      </c>
      <c r="C62" s="18" t="s">
        <v>67</v>
      </c>
      <c r="D62" s="16" t="s">
        <v>9</v>
      </c>
      <c r="E62" s="68" t="s">
        <v>9</v>
      </c>
      <c r="F62" s="68" t="s">
        <v>9</v>
      </c>
      <c r="G62" s="68" t="s">
        <v>9</v>
      </c>
    </row>
    <row r="63" spans="1:8" s="34" customFormat="1">
      <c r="A63" s="23"/>
      <c r="B63" s="1" t="s">
        <v>49</v>
      </c>
      <c r="C63" s="18" t="s">
        <v>159</v>
      </c>
      <c r="D63" s="16" t="s">
        <v>9</v>
      </c>
      <c r="E63" s="68" t="s">
        <v>9</v>
      </c>
      <c r="F63" s="68" t="s">
        <v>9</v>
      </c>
      <c r="G63" s="68" t="s">
        <v>9</v>
      </c>
    </row>
    <row r="64" spans="1:8" s="35" customFormat="1">
      <c r="A64" s="23">
        <v>34</v>
      </c>
      <c r="B64" s="7"/>
      <c r="C64" s="106" t="s">
        <v>161</v>
      </c>
      <c r="D64" s="16" t="s">
        <v>15</v>
      </c>
      <c r="E64" s="60">
        <v>43720.79</v>
      </c>
      <c r="F64" s="60">
        <v>0</v>
      </c>
      <c r="G64" s="60">
        <f t="shared" si="1"/>
        <v>0</v>
      </c>
      <c r="H64" s="34"/>
    </row>
    <row r="65" spans="1:8" s="35" customFormat="1" ht="22.5">
      <c r="A65" s="23">
        <v>35</v>
      </c>
      <c r="B65" s="7"/>
      <c r="C65" s="8" t="s">
        <v>121</v>
      </c>
      <c r="D65" s="16" t="s">
        <v>15</v>
      </c>
      <c r="E65" s="60">
        <v>9604.19</v>
      </c>
      <c r="F65" s="60">
        <v>0</v>
      </c>
      <c r="G65" s="60">
        <f t="shared" si="1"/>
        <v>0</v>
      </c>
      <c r="H65" s="34"/>
    </row>
    <row r="66" spans="1:8" s="35" customFormat="1">
      <c r="A66" s="23"/>
      <c r="B66" s="1" t="s">
        <v>50</v>
      </c>
      <c r="C66" s="6" t="s">
        <v>160</v>
      </c>
      <c r="D66" s="16" t="s">
        <v>9</v>
      </c>
      <c r="E66" s="60" t="s">
        <v>9</v>
      </c>
      <c r="F66" s="60" t="s">
        <v>9</v>
      </c>
      <c r="G66" s="60" t="s">
        <v>9</v>
      </c>
    </row>
    <row r="67" spans="1:8" s="35" customFormat="1" ht="22.5">
      <c r="A67" s="23">
        <v>36</v>
      </c>
      <c r="B67" s="7"/>
      <c r="C67" s="8" t="s">
        <v>122</v>
      </c>
      <c r="D67" s="16" t="s">
        <v>15</v>
      </c>
      <c r="E67" s="60">
        <f>E65</f>
        <v>9604.19</v>
      </c>
      <c r="F67" s="60">
        <v>0</v>
      </c>
      <c r="G67" s="60">
        <f t="shared" si="1"/>
        <v>0</v>
      </c>
    </row>
    <row r="68" spans="1:8" s="35" customFormat="1">
      <c r="A68" s="23">
        <v>37</v>
      </c>
      <c r="B68" s="1"/>
      <c r="C68" s="8" t="s">
        <v>162</v>
      </c>
      <c r="D68" s="16" t="s">
        <v>15</v>
      </c>
      <c r="E68" s="60">
        <f>E64</f>
        <v>43720.79</v>
      </c>
      <c r="F68" s="60">
        <v>0</v>
      </c>
      <c r="G68" s="60">
        <f t="shared" si="1"/>
        <v>0</v>
      </c>
      <c r="H68" s="34"/>
    </row>
    <row r="69" spans="1:8" s="35" customFormat="1" ht="33.75">
      <c r="A69" s="23">
        <v>38</v>
      </c>
      <c r="B69" s="1" t="s">
        <v>51</v>
      </c>
      <c r="C69" s="19" t="s">
        <v>163</v>
      </c>
      <c r="D69" s="16" t="s">
        <v>15</v>
      </c>
      <c r="E69" s="60">
        <v>32758</v>
      </c>
      <c r="F69" s="60">
        <v>0</v>
      </c>
      <c r="G69" s="60">
        <f t="shared" si="1"/>
        <v>0</v>
      </c>
    </row>
    <row r="70" spans="1:8" s="35" customFormat="1" ht="22.5">
      <c r="A70" s="23"/>
      <c r="B70" s="1" t="s">
        <v>164</v>
      </c>
      <c r="C70" s="18" t="s">
        <v>165</v>
      </c>
      <c r="D70" s="16" t="s">
        <v>9</v>
      </c>
      <c r="E70" s="60" t="s">
        <v>9</v>
      </c>
      <c r="F70" s="68" t="s">
        <v>9</v>
      </c>
      <c r="G70" s="107" t="s">
        <v>9</v>
      </c>
    </row>
    <row r="71" spans="1:8" s="35" customFormat="1" ht="22.5">
      <c r="A71" s="23">
        <v>39</v>
      </c>
      <c r="B71" s="7"/>
      <c r="C71" s="19" t="s">
        <v>166</v>
      </c>
      <c r="D71" s="16" t="s">
        <v>15</v>
      </c>
      <c r="E71" s="60">
        <v>6684.53</v>
      </c>
      <c r="F71" s="60">
        <v>0</v>
      </c>
      <c r="G71" s="60">
        <f t="shared" si="1"/>
        <v>0</v>
      </c>
    </row>
    <row r="72" spans="1:8" s="35" customFormat="1">
      <c r="A72" s="23"/>
      <c r="B72" s="1" t="s">
        <v>124</v>
      </c>
      <c r="C72" s="6" t="s">
        <v>125</v>
      </c>
      <c r="D72" s="16" t="s">
        <v>9</v>
      </c>
      <c r="E72" s="60" t="s">
        <v>9</v>
      </c>
      <c r="F72" s="60" t="s">
        <v>9</v>
      </c>
      <c r="G72" s="60" t="s">
        <v>9</v>
      </c>
    </row>
    <row r="73" spans="1:8" s="35" customFormat="1" ht="33.75">
      <c r="A73" s="23">
        <v>40</v>
      </c>
      <c r="B73" s="7"/>
      <c r="C73" s="8" t="s">
        <v>180</v>
      </c>
      <c r="D73" s="16" t="s">
        <v>15</v>
      </c>
      <c r="E73" s="60">
        <v>700.4</v>
      </c>
      <c r="F73" s="60">
        <v>0</v>
      </c>
      <c r="G73" s="60">
        <f t="shared" si="1"/>
        <v>0</v>
      </c>
    </row>
    <row r="74" spans="1:8">
      <c r="A74" s="70"/>
      <c r="B74" s="71" t="s">
        <v>71</v>
      </c>
      <c r="C74" s="72" t="s">
        <v>72</v>
      </c>
      <c r="D74" s="57" t="s">
        <v>9</v>
      </c>
      <c r="E74" s="67" t="s">
        <v>9</v>
      </c>
      <c r="F74" s="67" t="s">
        <v>9</v>
      </c>
      <c r="G74" s="67" t="s">
        <v>9</v>
      </c>
    </row>
    <row r="75" spans="1:8" ht="22.5">
      <c r="A75" s="73"/>
      <c r="B75" s="9" t="s">
        <v>78</v>
      </c>
      <c r="C75" s="11" t="s">
        <v>79</v>
      </c>
      <c r="D75" s="16" t="s">
        <v>9</v>
      </c>
      <c r="E75" s="60" t="s">
        <v>9</v>
      </c>
      <c r="F75" s="60" t="s">
        <v>9</v>
      </c>
      <c r="G75" s="60" t="s">
        <v>9</v>
      </c>
    </row>
    <row r="76" spans="1:8" ht="33.75">
      <c r="A76" s="74">
        <v>41</v>
      </c>
      <c r="B76" s="75"/>
      <c r="C76" s="19" t="s">
        <v>181</v>
      </c>
      <c r="D76" s="16" t="s">
        <v>15</v>
      </c>
      <c r="E76" s="60">
        <v>25216.5</v>
      </c>
      <c r="F76" s="60">
        <v>0</v>
      </c>
      <c r="G76" s="60">
        <f t="shared" si="1"/>
        <v>0</v>
      </c>
    </row>
    <row r="77" spans="1:8">
      <c r="A77" s="73"/>
      <c r="B77" s="9" t="s">
        <v>95</v>
      </c>
      <c r="C77" s="11" t="s">
        <v>96</v>
      </c>
      <c r="D77" s="16" t="s">
        <v>9</v>
      </c>
      <c r="E77" s="60" t="s">
        <v>9</v>
      </c>
      <c r="F77" s="60" t="s">
        <v>9</v>
      </c>
      <c r="G77" s="60" t="s">
        <v>9</v>
      </c>
    </row>
    <row r="78" spans="1:8" ht="22.5">
      <c r="A78" s="74">
        <v>42</v>
      </c>
      <c r="B78" s="9"/>
      <c r="C78" s="12" t="s">
        <v>97</v>
      </c>
      <c r="D78" s="60" t="s">
        <v>20</v>
      </c>
      <c r="E78" s="60">
        <v>829.51</v>
      </c>
      <c r="F78" s="60">
        <v>0</v>
      </c>
      <c r="G78" s="60">
        <f t="shared" si="1"/>
        <v>0</v>
      </c>
    </row>
    <row r="79" spans="1:8">
      <c r="A79" s="74"/>
      <c r="B79" s="9" t="s">
        <v>70</v>
      </c>
      <c r="C79" s="11" t="s">
        <v>59</v>
      </c>
      <c r="D79" s="16" t="s">
        <v>9</v>
      </c>
      <c r="E79" s="60" t="s">
        <v>9</v>
      </c>
      <c r="F79" s="60" t="s">
        <v>9</v>
      </c>
      <c r="G79" s="60" t="s">
        <v>9</v>
      </c>
    </row>
    <row r="80" spans="1:8">
      <c r="A80" s="74">
        <v>43</v>
      </c>
      <c r="B80" s="9"/>
      <c r="C80" s="12" t="s">
        <v>131</v>
      </c>
      <c r="D80" s="60" t="s">
        <v>27</v>
      </c>
      <c r="E80" s="60">
        <v>1070.8</v>
      </c>
      <c r="F80" s="60">
        <v>0</v>
      </c>
      <c r="G80" s="60">
        <f t="shared" si="1"/>
        <v>0</v>
      </c>
    </row>
    <row r="81" spans="1:7" ht="22.5">
      <c r="A81" s="74">
        <v>44</v>
      </c>
      <c r="B81" s="9"/>
      <c r="C81" s="12" t="s">
        <v>76</v>
      </c>
      <c r="D81" s="60" t="s">
        <v>25</v>
      </c>
      <c r="E81" s="60">
        <v>248</v>
      </c>
      <c r="F81" s="60">
        <v>0</v>
      </c>
      <c r="G81" s="60">
        <f t="shared" si="1"/>
        <v>0</v>
      </c>
    </row>
    <row r="82" spans="1:7">
      <c r="A82" s="74">
        <v>45</v>
      </c>
      <c r="B82" s="9"/>
      <c r="C82" s="12" t="s">
        <v>132</v>
      </c>
      <c r="D82" s="60" t="s">
        <v>27</v>
      </c>
      <c r="E82" s="60">
        <v>37</v>
      </c>
      <c r="F82" s="60">
        <v>0</v>
      </c>
      <c r="G82" s="60">
        <f t="shared" si="1"/>
        <v>0</v>
      </c>
    </row>
    <row r="83" spans="1:7" ht="22.5">
      <c r="A83" s="74">
        <v>46</v>
      </c>
      <c r="B83" s="9"/>
      <c r="C83" s="12" t="s">
        <v>77</v>
      </c>
      <c r="D83" s="60" t="s">
        <v>25</v>
      </c>
      <c r="E83" s="60">
        <v>6</v>
      </c>
      <c r="F83" s="60">
        <v>0</v>
      </c>
      <c r="G83" s="60">
        <f t="shared" si="1"/>
        <v>0</v>
      </c>
    </row>
    <row r="84" spans="1:7" ht="22.5">
      <c r="A84" s="74">
        <v>47</v>
      </c>
      <c r="B84" s="1" t="s">
        <v>32</v>
      </c>
      <c r="C84" s="19" t="s">
        <v>167</v>
      </c>
      <c r="D84" s="16" t="s">
        <v>15</v>
      </c>
      <c r="E84" s="60">
        <v>8732</v>
      </c>
      <c r="F84" s="60">
        <v>0</v>
      </c>
      <c r="G84" s="60">
        <f t="shared" si="1"/>
        <v>0</v>
      </c>
    </row>
    <row r="85" spans="1:7" ht="22.5">
      <c r="A85" s="70"/>
      <c r="B85" s="71" t="s">
        <v>33</v>
      </c>
      <c r="C85" s="72" t="s">
        <v>34</v>
      </c>
      <c r="D85" s="57" t="s">
        <v>9</v>
      </c>
      <c r="E85" s="57" t="s">
        <v>9</v>
      </c>
      <c r="F85" s="57" t="s">
        <v>9</v>
      </c>
      <c r="G85" s="57" t="s">
        <v>9</v>
      </c>
    </row>
    <row r="86" spans="1:7" s="33" customFormat="1">
      <c r="A86" s="74"/>
      <c r="B86" s="13" t="s">
        <v>35</v>
      </c>
      <c r="C86" s="14" t="s">
        <v>36</v>
      </c>
      <c r="D86" s="16" t="s">
        <v>9</v>
      </c>
      <c r="E86" s="60" t="s">
        <v>9</v>
      </c>
      <c r="F86" s="60" t="s">
        <v>9</v>
      </c>
      <c r="G86" s="60" t="s">
        <v>9</v>
      </c>
    </row>
    <row r="87" spans="1:7" s="33" customFormat="1" ht="22.5">
      <c r="A87" s="74">
        <v>48</v>
      </c>
      <c r="B87" s="15"/>
      <c r="C87" s="25" t="s">
        <v>46</v>
      </c>
      <c r="D87" s="76" t="s">
        <v>15</v>
      </c>
      <c r="E87" s="77">
        <v>500</v>
      </c>
      <c r="F87" s="77">
        <v>0</v>
      </c>
      <c r="G87" s="60">
        <f t="shared" ref="G87:G135" si="2">E87*F87</f>
        <v>0</v>
      </c>
    </row>
    <row r="88" spans="1:7" s="33" customFormat="1" ht="22.5">
      <c r="A88" s="74">
        <v>49</v>
      </c>
      <c r="B88" s="15"/>
      <c r="C88" s="25" t="s">
        <v>65</v>
      </c>
      <c r="D88" s="76" t="s">
        <v>15</v>
      </c>
      <c r="E88" s="77">
        <v>280</v>
      </c>
      <c r="F88" s="77">
        <v>0</v>
      </c>
      <c r="G88" s="60">
        <f t="shared" si="2"/>
        <v>0</v>
      </c>
    </row>
    <row r="89" spans="1:7" s="33" customFormat="1" ht="22.5">
      <c r="A89" s="74">
        <v>50</v>
      </c>
      <c r="B89" s="15"/>
      <c r="C89" s="108" t="s">
        <v>168</v>
      </c>
      <c r="D89" s="76" t="s">
        <v>15</v>
      </c>
      <c r="E89" s="77">
        <v>70</v>
      </c>
      <c r="F89" s="77">
        <v>0</v>
      </c>
      <c r="G89" s="60">
        <f t="shared" si="2"/>
        <v>0</v>
      </c>
    </row>
    <row r="90" spans="1:7" s="33" customFormat="1">
      <c r="A90" s="74"/>
      <c r="B90" s="13" t="s">
        <v>37</v>
      </c>
      <c r="C90" s="14" t="s">
        <v>38</v>
      </c>
      <c r="D90" s="16" t="s">
        <v>9</v>
      </c>
      <c r="E90" s="60" t="s">
        <v>9</v>
      </c>
      <c r="F90" s="60" t="s">
        <v>9</v>
      </c>
      <c r="G90" s="60" t="s">
        <v>9</v>
      </c>
    </row>
    <row r="91" spans="1:7" s="33" customFormat="1" ht="22.5">
      <c r="A91" s="74">
        <v>51</v>
      </c>
      <c r="B91" s="15"/>
      <c r="C91" s="25" t="s">
        <v>39</v>
      </c>
      <c r="D91" s="76" t="s">
        <v>25</v>
      </c>
      <c r="E91" s="77">
        <v>65</v>
      </c>
      <c r="F91" s="77">
        <v>0</v>
      </c>
      <c r="G91" s="60">
        <f t="shared" si="2"/>
        <v>0</v>
      </c>
    </row>
    <row r="92" spans="1:7" s="33" customFormat="1" ht="22.5">
      <c r="A92" s="74">
        <v>52</v>
      </c>
      <c r="B92" s="15"/>
      <c r="C92" s="25" t="s">
        <v>73</v>
      </c>
      <c r="D92" s="76" t="s">
        <v>25</v>
      </c>
      <c r="E92" s="77">
        <v>36</v>
      </c>
      <c r="F92" s="77">
        <v>0</v>
      </c>
      <c r="G92" s="60">
        <f t="shared" si="2"/>
        <v>0</v>
      </c>
    </row>
    <row r="93" spans="1:7" s="33" customFormat="1" ht="22.5">
      <c r="A93" s="74">
        <v>53</v>
      </c>
      <c r="B93" s="15"/>
      <c r="C93" s="25" t="s">
        <v>74</v>
      </c>
      <c r="D93" s="76" t="s">
        <v>25</v>
      </c>
      <c r="E93" s="77">
        <v>35</v>
      </c>
      <c r="F93" s="77">
        <v>0</v>
      </c>
      <c r="G93" s="60">
        <f t="shared" si="2"/>
        <v>0</v>
      </c>
    </row>
    <row r="94" spans="1:7" s="33" customFormat="1" ht="22.5">
      <c r="A94" s="74">
        <v>54</v>
      </c>
      <c r="B94" s="15"/>
      <c r="C94" s="25" t="s">
        <v>47</v>
      </c>
      <c r="D94" s="76" t="s">
        <v>25</v>
      </c>
      <c r="E94" s="77">
        <v>10</v>
      </c>
      <c r="F94" s="77">
        <v>0</v>
      </c>
      <c r="G94" s="60">
        <f t="shared" si="2"/>
        <v>0</v>
      </c>
    </row>
    <row r="95" spans="1:7" s="33" customFormat="1" ht="22.5">
      <c r="A95" s="74">
        <v>55</v>
      </c>
      <c r="B95" s="15"/>
      <c r="C95" s="25" t="s">
        <v>66</v>
      </c>
      <c r="D95" s="76" t="s">
        <v>25</v>
      </c>
      <c r="E95" s="77">
        <v>13</v>
      </c>
      <c r="F95" s="77">
        <v>0</v>
      </c>
      <c r="G95" s="60">
        <f t="shared" si="2"/>
        <v>0</v>
      </c>
    </row>
    <row r="96" spans="1:7" s="33" customFormat="1">
      <c r="A96" s="74"/>
      <c r="B96" s="15"/>
      <c r="C96" s="14" t="s">
        <v>58</v>
      </c>
      <c r="D96" s="77" t="s">
        <v>9</v>
      </c>
      <c r="E96" s="77" t="s">
        <v>9</v>
      </c>
      <c r="F96" s="77" t="s">
        <v>9</v>
      </c>
      <c r="G96" s="60" t="s">
        <v>9</v>
      </c>
    </row>
    <row r="97" spans="1:7" s="33" customFormat="1">
      <c r="A97" s="74">
        <v>56</v>
      </c>
      <c r="B97" s="15"/>
      <c r="C97" s="26" t="s">
        <v>61</v>
      </c>
      <c r="D97" s="77" t="s">
        <v>27</v>
      </c>
      <c r="E97" s="77">
        <v>25</v>
      </c>
      <c r="F97" s="77">
        <v>0</v>
      </c>
      <c r="G97" s="60">
        <f t="shared" si="2"/>
        <v>0</v>
      </c>
    </row>
    <row r="98" spans="1:7" s="33" customFormat="1">
      <c r="A98" s="74">
        <v>57</v>
      </c>
      <c r="B98" s="15"/>
      <c r="C98" s="26" t="s">
        <v>182</v>
      </c>
      <c r="D98" s="77" t="s">
        <v>27</v>
      </c>
      <c r="E98" s="77">
        <v>170</v>
      </c>
      <c r="F98" s="77">
        <v>0</v>
      </c>
      <c r="G98" s="60">
        <f t="shared" si="2"/>
        <v>0</v>
      </c>
    </row>
    <row r="99" spans="1:7">
      <c r="A99" s="64"/>
      <c r="B99" s="65" t="s">
        <v>40</v>
      </c>
      <c r="C99" s="66" t="s">
        <v>41</v>
      </c>
      <c r="D99" s="69" t="s">
        <v>9</v>
      </c>
      <c r="E99" s="67" t="s">
        <v>9</v>
      </c>
      <c r="F99" s="67" t="s">
        <v>9</v>
      </c>
      <c r="G99" s="67" t="s">
        <v>9</v>
      </c>
    </row>
    <row r="100" spans="1:7" s="34" customFormat="1">
      <c r="A100" s="23"/>
      <c r="B100" s="1" t="s">
        <v>52</v>
      </c>
      <c r="C100" s="6" t="s">
        <v>53</v>
      </c>
      <c r="D100" s="16" t="s">
        <v>9</v>
      </c>
      <c r="E100" s="68" t="s">
        <v>9</v>
      </c>
      <c r="F100" s="68" t="s">
        <v>9</v>
      </c>
      <c r="G100" s="60" t="s">
        <v>9</v>
      </c>
    </row>
    <row r="101" spans="1:7" s="35" customFormat="1" ht="33.75">
      <c r="A101" s="23">
        <v>58</v>
      </c>
      <c r="B101" s="7"/>
      <c r="C101" s="8" t="s">
        <v>183</v>
      </c>
      <c r="D101" s="16" t="s">
        <v>20</v>
      </c>
      <c r="E101" s="60">
        <v>5089</v>
      </c>
      <c r="F101" s="60">
        <v>0</v>
      </c>
      <c r="G101" s="60">
        <f t="shared" si="2"/>
        <v>0</v>
      </c>
    </row>
    <row r="102" spans="1:7" s="35" customFormat="1">
      <c r="A102" s="23"/>
      <c r="B102" s="1" t="s">
        <v>54</v>
      </c>
      <c r="C102" s="6" t="s">
        <v>55</v>
      </c>
      <c r="D102" s="16" t="s">
        <v>9</v>
      </c>
      <c r="E102" s="68" t="s">
        <v>9</v>
      </c>
      <c r="F102" s="68" t="s">
        <v>9</v>
      </c>
      <c r="G102" s="60" t="s">
        <v>9</v>
      </c>
    </row>
    <row r="103" spans="1:7" s="35" customFormat="1" ht="22.5">
      <c r="A103" s="23">
        <v>59</v>
      </c>
      <c r="B103" s="7"/>
      <c r="C103" s="8" t="s">
        <v>62</v>
      </c>
      <c r="D103" s="16" t="s">
        <v>15</v>
      </c>
      <c r="E103" s="60">
        <v>2072.4</v>
      </c>
      <c r="F103" s="60">
        <v>0</v>
      </c>
      <c r="G103" s="60">
        <f t="shared" si="2"/>
        <v>0</v>
      </c>
    </row>
    <row r="104" spans="1:7" s="35" customFormat="1" ht="22.5">
      <c r="A104" s="23">
        <v>60</v>
      </c>
      <c r="B104" s="7"/>
      <c r="C104" s="8" t="s">
        <v>123</v>
      </c>
      <c r="D104" s="16" t="s">
        <v>15</v>
      </c>
      <c r="E104" s="60">
        <v>73.599999999999994</v>
      </c>
      <c r="F104" s="60">
        <v>0</v>
      </c>
      <c r="G104" s="60">
        <f t="shared" si="2"/>
        <v>0</v>
      </c>
    </row>
    <row r="105" spans="1:7" s="35" customFormat="1" ht="22.5">
      <c r="A105" s="23">
        <v>61</v>
      </c>
      <c r="B105" s="1"/>
      <c r="C105" s="8" t="s">
        <v>56</v>
      </c>
      <c r="D105" s="16" t="s">
        <v>27</v>
      </c>
      <c r="E105" s="60">
        <v>8986.5</v>
      </c>
      <c r="F105" s="60">
        <v>0</v>
      </c>
      <c r="G105" s="60">
        <f t="shared" si="2"/>
        <v>0</v>
      </c>
    </row>
    <row r="106" spans="1:7" s="35" customFormat="1" ht="33.75">
      <c r="A106" s="23">
        <v>62</v>
      </c>
      <c r="B106" s="7"/>
      <c r="C106" s="8" t="s">
        <v>69</v>
      </c>
      <c r="D106" s="16" t="s">
        <v>15</v>
      </c>
      <c r="E106" s="60">
        <v>100</v>
      </c>
      <c r="F106" s="60">
        <v>0</v>
      </c>
      <c r="G106" s="60">
        <f t="shared" si="2"/>
        <v>0</v>
      </c>
    </row>
    <row r="107" spans="1:7">
      <c r="A107" s="78"/>
      <c r="B107" s="79" t="s">
        <v>42</v>
      </c>
      <c r="C107" s="80" t="s">
        <v>43</v>
      </c>
      <c r="D107" s="69" t="s">
        <v>9</v>
      </c>
      <c r="E107" s="67" t="s">
        <v>9</v>
      </c>
      <c r="F107" s="67" t="s">
        <v>9</v>
      </c>
      <c r="G107" s="67" t="s">
        <v>9</v>
      </c>
    </row>
    <row r="108" spans="1:7" ht="22.5">
      <c r="A108" s="63" t="s">
        <v>175</v>
      </c>
      <c r="B108" s="4" t="s">
        <v>44</v>
      </c>
      <c r="C108" s="5" t="s">
        <v>45</v>
      </c>
      <c r="D108" s="16" t="s">
        <v>9</v>
      </c>
      <c r="E108" s="68" t="s">
        <v>9</v>
      </c>
      <c r="F108" s="68" t="s">
        <v>9</v>
      </c>
      <c r="G108" s="60" t="s">
        <v>9</v>
      </c>
    </row>
    <row r="109" spans="1:7">
      <c r="A109" s="81" t="s">
        <v>184</v>
      </c>
      <c r="B109" s="82"/>
      <c r="C109" s="24" t="s">
        <v>169</v>
      </c>
      <c r="D109" s="83" t="s">
        <v>15</v>
      </c>
      <c r="E109" s="60">
        <v>217.8</v>
      </c>
      <c r="F109" s="60">
        <v>0</v>
      </c>
      <c r="G109" s="60">
        <f t="shared" si="2"/>
        <v>0</v>
      </c>
    </row>
    <row r="110" spans="1:7">
      <c r="A110" s="78"/>
      <c r="B110" s="79" t="s">
        <v>90</v>
      </c>
      <c r="C110" s="80" t="s">
        <v>91</v>
      </c>
      <c r="D110" s="69" t="s">
        <v>9</v>
      </c>
      <c r="E110" s="67" t="s">
        <v>9</v>
      </c>
      <c r="F110" s="67" t="s">
        <v>9</v>
      </c>
      <c r="G110" s="67" t="s">
        <v>9</v>
      </c>
    </row>
    <row r="111" spans="1:7" s="33" customFormat="1">
      <c r="A111" s="23"/>
      <c r="B111" s="1" t="s">
        <v>127</v>
      </c>
      <c r="C111" s="6" t="s">
        <v>128</v>
      </c>
      <c r="D111" s="16" t="s">
        <v>9</v>
      </c>
      <c r="E111" s="68" t="s">
        <v>9</v>
      </c>
      <c r="F111" s="68" t="s">
        <v>9</v>
      </c>
      <c r="G111" s="60" t="s">
        <v>9</v>
      </c>
    </row>
    <row r="112" spans="1:7" s="33" customFormat="1">
      <c r="A112" s="23">
        <v>65</v>
      </c>
      <c r="B112" s="7"/>
      <c r="C112" s="24" t="s">
        <v>171</v>
      </c>
      <c r="D112" s="7" t="s">
        <v>25</v>
      </c>
      <c r="E112" s="60">
        <v>30</v>
      </c>
      <c r="F112" s="60">
        <v>0</v>
      </c>
      <c r="G112" s="60">
        <f t="shared" si="2"/>
        <v>0</v>
      </c>
    </row>
    <row r="113" spans="1:7" s="33" customFormat="1">
      <c r="A113" s="23">
        <v>66</v>
      </c>
      <c r="B113" s="7"/>
      <c r="C113" s="24" t="s">
        <v>170</v>
      </c>
      <c r="D113" s="7" t="s">
        <v>25</v>
      </c>
      <c r="E113" s="60">
        <v>2</v>
      </c>
      <c r="F113" s="60">
        <v>0</v>
      </c>
      <c r="G113" s="60">
        <f t="shared" si="2"/>
        <v>0</v>
      </c>
    </row>
    <row r="114" spans="1:7" s="33" customFormat="1">
      <c r="A114" s="63"/>
      <c r="B114" s="4" t="s">
        <v>92</v>
      </c>
      <c r="C114" s="5" t="s">
        <v>93</v>
      </c>
      <c r="D114" s="61" t="s">
        <v>9</v>
      </c>
      <c r="E114" s="62" t="s">
        <v>9</v>
      </c>
      <c r="F114" s="62" t="s">
        <v>9</v>
      </c>
      <c r="G114" s="60" t="s">
        <v>9</v>
      </c>
    </row>
    <row r="115" spans="1:7" s="33" customFormat="1">
      <c r="A115" s="84" t="s">
        <v>185</v>
      </c>
      <c r="B115" s="85"/>
      <c r="C115" s="86" t="s">
        <v>94</v>
      </c>
      <c r="D115" s="87" t="s">
        <v>14</v>
      </c>
      <c r="E115" s="88">
        <v>1</v>
      </c>
      <c r="F115" s="88">
        <v>0</v>
      </c>
      <c r="G115" s="60">
        <f t="shared" si="2"/>
        <v>0</v>
      </c>
    </row>
    <row r="116" spans="1:7" s="33" customFormat="1">
      <c r="A116" s="89"/>
      <c r="B116" s="109" t="s">
        <v>101</v>
      </c>
      <c r="C116" s="90" t="s">
        <v>100</v>
      </c>
      <c r="D116" s="69" t="s">
        <v>9</v>
      </c>
      <c r="E116" s="67" t="s">
        <v>9</v>
      </c>
      <c r="F116" s="67" t="s">
        <v>9</v>
      </c>
      <c r="G116" s="67" t="s">
        <v>9</v>
      </c>
    </row>
    <row r="117" spans="1:7" s="33" customFormat="1">
      <c r="A117" s="91"/>
      <c r="B117" s="109" t="s">
        <v>101</v>
      </c>
      <c r="C117" s="109" t="s">
        <v>172</v>
      </c>
      <c r="D117" s="16" t="s">
        <v>9</v>
      </c>
      <c r="E117" s="68" t="s">
        <v>9</v>
      </c>
      <c r="F117" s="68" t="s">
        <v>9</v>
      </c>
      <c r="G117" s="60" t="s">
        <v>9</v>
      </c>
    </row>
    <row r="118" spans="1:7" s="33" customFormat="1">
      <c r="A118" s="91">
        <v>68</v>
      </c>
      <c r="B118" s="92"/>
      <c r="C118" s="92" t="s">
        <v>102</v>
      </c>
      <c r="D118" s="91" t="s">
        <v>20</v>
      </c>
      <c r="E118" s="93">
        <f>39*6*2</f>
        <v>468</v>
      </c>
      <c r="F118" s="93">
        <v>0</v>
      </c>
      <c r="G118" s="60">
        <f t="shared" si="2"/>
        <v>0</v>
      </c>
    </row>
    <row r="119" spans="1:7" ht="31.5" customHeight="1">
      <c r="A119" s="91">
        <v>69</v>
      </c>
      <c r="B119" s="92"/>
      <c r="C119" s="92" t="s">
        <v>103</v>
      </c>
      <c r="D119" s="91" t="s">
        <v>135</v>
      </c>
      <c r="E119" s="93">
        <v>55</v>
      </c>
      <c r="F119" s="93">
        <v>0</v>
      </c>
      <c r="G119" s="60">
        <f t="shared" si="2"/>
        <v>0</v>
      </c>
    </row>
    <row r="120" spans="1:7" ht="56.25">
      <c r="A120" s="91">
        <v>70</v>
      </c>
      <c r="B120" s="92"/>
      <c r="C120" s="110" t="s">
        <v>173</v>
      </c>
      <c r="D120" s="91" t="s">
        <v>135</v>
      </c>
      <c r="E120" s="93">
        <v>985.8</v>
      </c>
      <c r="F120" s="93">
        <v>0</v>
      </c>
      <c r="G120" s="60">
        <f t="shared" si="2"/>
        <v>0</v>
      </c>
    </row>
    <row r="121" spans="1:7">
      <c r="A121" s="92"/>
      <c r="B121" s="109" t="s">
        <v>101</v>
      </c>
      <c r="C121" s="94" t="s">
        <v>104</v>
      </c>
      <c r="D121" s="91" t="s">
        <v>9</v>
      </c>
      <c r="E121" s="93" t="s">
        <v>9</v>
      </c>
      <c r="F121" s="93" t="s">
        <v>9</v>
      </c>
      <c r="G121" s="60" t="s">
        <v>9</v>
      </c>
    </row>
    <row r="122" spans="1:7" ht="27" customHeight="1">
      <c r="A122" s="91">
        <v>71</v>
      </c>
      <c r="B122" s="92"/>
      <c r="C122" s="92" t="s">
        <v>105</v>
      </c>
      <c r="D122" s="91" t="s">
        <v>135</v>
      </c>
      <c r="E122" s="93">
        <f>(E123+E124)*1*0.2</f>
        <v>95.58</v>
      </c>
      <c r="F122" s="93">
        <v>0</v>
      </c>
      <c r="G122" s="60">
        <f t="shared" si="2"/>
        <v>0</v>
      </c>
    </row>
    <row r="123" spans="1:7" ht="27" customHeight="1">
      <c r="A123" s="91">
        <v>72</v>
      </c>
      <c r="B123" s="92"/>
      <c r="C123" s="92" t="s">
        <v>106</v>
      </c>
      <c r="D123" s="91" t="s">
        <v>27</v>
      </c>
      <c r="E123" s="93">
        <v>19.3</v>
      </c>
      <c r="F123" s="93">
        <v>0</v>
      </c>
      <c r="G123" s="60">
        <f t="shared" si="2"/>
        <v>0</v>
      </c>
    </row>
    <row r="124" spans="1:7" ht="27" customHeight="1">
      <c r="A124" s="91">
        <v>73</v>
      </c>
      <c r="B124" s="92"/>
      <c r="C124" s="92" t="s">
        <v>107</v>
      </c>
      <c r="D124" s="91" t="s">
        <v>27</v>
      </c>
      <c r="E124" s="93">
        <v>458.6</v>
      </c>
      <c r="F124" s="93">
        <v>0</v>
      </c>
      <c r="G124" s="60">
        <f t="shared" si="2"/>
        <v>0</v>
      </c>
    </row>
    <row r="125" spans="1:7" ht="27" customHeight="1">
      <c r="A125" s="91">
        <v>74</v>
      </c>
      <c r="B125" s="92"/>
      <c r="C125" s="92" t="s">
        <v>108</v>
      </c>
      <c r="D125" s="91" t="s">
        <v>135</v>
      </c>
      <c r="E125" s="93">
        <f>(E124+E123)*0.2*1</f>
        <v>95.58</v>
      </c>
      <c r="F125" s="93">
        <v>0</v>
      </c>
      <c r="G125" s="60">
        <f t="shared" si="2"/>
        <v>0</v>
      </c>
    </row>
    <row r="126" spans="1:7">
      <c r="A126" s="91"/>
      <c r="B126" s="109" t="s">
        <v>101</v>
      </c>
      <c r="C126" s="94" t="s">
        <v>176</v>
      </c>
      <c r="D126" s="91" t="s">
        <v>9</v>
      </c>
      <c r="E126" s="93" t="s">
        <v>9</v>
      </c>
      <c r="F126" s="93" t="s">
        <v>9</v>
      </c>
      <c r="G126" s="60" t="s">
        <v>9</v>
      </c>
    </row>
    <row r="127" spans="1:7" ht="29.25" customHeight="1">
      <c r="A127" s="91">
        <v>75</v>
      </c>
      <c r="B127" s="92"/>
      <c r="C127" s="92" t="s">
        <v>109</v>
      </c>
      <c r="D127" s="91" t="s">
        <v>135</v>
      </c>
      <c r="E127" s="93">
        <f>1.5*1.5*0.15*55</f>
        <v>18.559999999999999</v>
      </c>
      <c r="F127" s="93">
        <v>0</v>
      </c>
      <c r="G127" s="60">
        <f t="shared" si="2"/>
        <v>0</v>
      </c>
    </row>
    <row r="128" spans="1:7" ht="29.25" customHeight="1">
      <c r="A128" s="91">
        <v>76</v>
      </c>
      <c r="B128" s="92"/>
      <c r="C128" s="92" t="s">
        <v>110</v>
      </c>
      <c r="D128" s="91" t="s">
        <v>25</v>
      </c>
      <c r="E128" s="93">
        <v>4</v>
      </c>
      <c r="F128" s="93">
        <v>0</v>
      </c>
      <c r="G128" s="60">
        <f t="shared" si="2"/>
        <v>0</v>
      </c>
    </row>
    <row r="129" spans="1:7" ht="29.25" customHeight="1">
      <c r="A129" s="91">
        <v>77</v>
      </c>
      <c r="B129" s="92"/>
      <c r="C129" s="92" t="s">
        <v>174</v>
      </c>
      <c r="D129" s="91" t="s">
        <v>25</v>
      </c>
      <c r="E129" s="93">
        <v>4</v>
      </c>
      <c r="F129" s="95">
        <v>0</v>
      </c>
      <c r="G129" s="60">
        <f t="shared" si="2"/>
        <v>0</v>
      </c>
    </row>
    <row r="130" spans="1:7" ht="29.25" customHeight="1">
      <c r="A130" s="91">
        <v>78</v>
      </c>
      <c r="B130" s="92"/>
      <c r="C130" s="92" t="s">
        <v>133</v>
      </c>
      <c r="D130" s="91" t="s">
        <v>25</v>
      </c>
      <c r="E130" s="95">
        <v>55</v>
      </c>
      <c r="F130" s="93">
        <v>0</v>
      </c>
      <c r="G130" s="60">
        <f t="shared" si="2"/>
        <v>0</v>
      </c>
    </row>
    <row r="131" spans="1:7" ht="37.5" customHeight="1">
      <c r="A131" s="91">
        <v>79</v>
      </c>
      <c r="B131" s="92"/>
      <c r="C131" s="92" t="s">
        <v>111</v>
      </c>
      <c r="D131" s="91" t="s">
        <v>135</v>
      </c>
      <c r="E131" s="93">
        <f>E119+E120</f>
        <v>1040.8</v>
      </c>
      <c r="F131" s="93">
        <v>0</v>
      </c>
      <c r="G131" s="60">
        <f t="shared" si="2"/>
        <v>0</v>
      </c>
    </row>
    <row r="132" spans="1:7">
      <c r="A132" s="91"/>
      <c r="B132" s="109" t="s">
        <v>101</v>
      </c>
      <c r="C132" s="94" t="s">
        <v>112</v>
      </c>
      <c r="D132" s="91" t="s">
        <v>9</v>
      </c>
      <c r="E132" s="93" t="s">
        <v>9</v>
      </c>
      <c r="F132" s="93" t="s">
        <v>9</v>
      </c>
      <c r="G132" s="60" t="s">
        <v>9</v>
      </c>
    </row>
    <row r="133" spans="1:7" ht="25.5" customHeight="1">
      <c r="A133" s="91">
        <v>80</v>
      </c>
      <c r="B133" s="92"/>
      <c r="C133" s="92" t="s">
        <v>113</v>
      </c>
      <c r="D133" s="91" t="s">
        <v>135</v>
      </c>
      <c r="E133" s="93">
        <f>0.9*0.6*2*55</f>
        <v>59.4</v>
      </c>
      <c r="F133" s="93">
        <v>0</v>
      </c>
      <c r="G133" s="60">
        <f t="shared" si="2"/>
        <v>0</v>
      </c>
    </row>
    <row r="134" spans="1:7">
      <c r="A134" s="91"/>
      <c r="B134" s="109" t="s">
        <v>101</v>
      </c>
      <c r="C134" s="94" t="s">
        <v>114</v>
      </c>
      <c r="D134" s="91" t="s">
        <v>9</v>
      </c>
      <c r="E134" s="93" t="s">
        <v>9</v>
      </c>
      <c r="F134" s="93" t="s">
        <v>9</v>
      </c>
      <c r="G134" s="60" t="s">
        <v>9</v>
      </c>
    </row>
    <row r="135" spans="1:7" ht="49.5" customHeight="1" thickBot="1">
      <c r="A135" s="96">
        <v>81</v>
      </c>
      <c r="B135" s="97"/>
      <c r="C135" s="97" t="s">
        <v>115</v>
      </c>
      <c r="D135" s="96" t="s">
        <v>27</v>
      </c>
      <c r="E135" s="98">
        <v>100</v>
      </c>
      <c r="F135" s="98">
        <v>0</v>
      </c>
      <c r="G135" s="60">
        <f t="shared" si="2"/>
        <v>0</v>
      </c>
    </row>
    <row r="136" spans="1:7" s="36" customFormat="1" ht="12" thickBot="1">
      <c r="A136" s="112" t="s">
        <v>188</v>
      </c>
      <c r="B136" s="113"/>
      <c r="C136" s="113"/>
      <c r="D136" s="113"/>
      <c r="E136" s="113"/>
      <c r="F136" s="114"/>
      <c r="G136" s="99">
        <f>SUM(G14:G135)</f>
        <v>0</v>
      </c>
    </row>
    <row r="137" spans="1:7" s="36" customFormat="1" ht="12" thickBot="1">
      <c r="A137" s="112" t="s">
        <v>187</v>
      </c>
      <c r="B137" s="113"/>
      <c r="C137" s="113"/>
      <c r="D137" s="113"/>
      <c r="E137" s="113"/>
      <c r="F137" s="114"/>
      <c r="G137" s="99">
        <f>(G136*0.23)</f>
        <v>0</v>
      </c>
    </row>
    <row r="138" spans="1:7" s="36" customFormat="1" ht="12" thickBot="1">
      <c r="A138" s="112" t="s">
        <v>189</v>
      </c>
      <c r="B138" s="113"/>
      <c r="C138" s="113"/>
      <c r="D138" s="113"/>
      <c r="E138" s="113"/>
      <c r="F138" s="114"/>
      <c r="G138" s="100">
        <f>SUM(G136+G137)</f>
        <v>0</v>
      </c>
    </row>
    <row r="139" spans="1:7">
      <c r="B139" s="48"/>
      <c r="C139" s="48"/>
      <c r="D139" s="48"/>
      <c r="E139" s="48"/>
      <c r="F139" s="49"/>
      <c r="G139" s="49"/>
    </row>
    <row r="140" spans="1:7">
      <c r="B140" s="48"/>
      <c r="C140" s="48"/>
      <c r="D140" s="48"/>
      <c r="E140" s="48"/>
      <c r="F140" s="49"/>
      <c r="G140" s="49"/>
    </row>
    <row r="141" spans="1:7">
      <c r="B141" s="48"/>
      <c r="C141" s="48"/>
      <c r="D141" s="48" t="s">
        <v>190</v>
      </c>
      <c r="E141" s="48"/>
      <c r="F141" s="49"/>
      <c r="G141" s="49"/>
    </row>
    <row r="142" spans="1:7">
      <c r="B142" s="48"/>
      <c r="C142" s="48"/>
      <c r="D142" s="48" t="s">
        <v>191</v>
      </c>
      <c r="E142" s="48"/>
      <c r="F142" s="49"/>
      <c r="G142" s="49"/>
    </row>
    <row r="143" spans="1:7">
      <c r="B143" s="48"/>
      <c r="C143" s="48"/>
      <c r="D143" s="48"/>
      <c r="E143" s="48"/>
      <c r="F143" s="49"/>
      <c r="G143" s="49"/>
    </row>
    <row r="144" spans="1:7">
      <c r="B144" s="48"/>
      <c r="C144" s="48"/>
      <c r="D144" s="48"/>
      <c r="E144" s="48"/>
      <c r="F144" s="49"/>
      <c r="G144" s="49"/>
    </row>
    <row r="145" spans="2:7">
      <c r="B145" s="48"/>
      <c r="C145" s="48"/>
      <c r="D145" s="48"/>
      <c r="E145" s="48"/>
      <c r="F145" s="49"/>
      <c r="G145" s="49"/>
    </row>
    <row r="146" spans="2:7">
      <c r="B146" s="48"/>
      <c r="C146" s="48"/>
      <c r="D146" s="48"/>
      <c r="E146" s="48"/>
      <c r="F146" s="49"/>
      <c r="G146" s="49"/>
    </row>
    <row r="147" spans="2:7">
      <c r="B147" s="48"/>
      <c r="C147" s="48"/>
      <c r="D147" s="48"/>
      <c r="E147" s="48"/>
      <c r="F147" s="49"/>
      <c r="G147" s="49"/>
    </row>
    <row r="148" spans="2:7">
      <c r="B148" s="48"/>
      <c r="C148" s="48"/>
      <c r="D148" s="48"/>
      <c r="E148" s="48"/>
      <c r="F148" s="49"/>
      <c r="G148" s="49"/>
    </row>
    <row r="149" spans="2:7">
      <c r="B149" s="48"/>
      <c r="C149" s="48"/>
      <c r="D149" s="48"/>
      <c r="E149" s="48"/>
      <c r="F149" s="49"/>
      <c r="G149" s="49"/>
    </row>
    <row r="150" spans="2:7">
      <c r="B150" s="48"/>
      <c r="C150" s="48"/>
      <c r="D150" s="48"/>
      <c r="E150" s="48"/>
      <c r="F150" s="49"/>
      <c r="G150" s="49"/>
    </row>
    <row r="151" spans="2:7">
      <c r="B151" s="48"/>
      <c r="C151" s="48"/>
      <c r="D151" s="48"/>
      <c r="E151" s="48"/>
      <c r="F151" s="49"/>
      <c r="G151" s="49"/>
    </row>
    <row r="152" spans="2:7">
      <c r="B152" s="48"/>
      <c r="C152" s="48"/>
      <c r="D152" s="48"/>
      <c r="E152" s="48"/>
      <c r="F152" s="49"/>
      <c r="G152" s="49"/>
    </row>
    <row r="153" spans="2:7">
      <c r="B153" s="48"/>
      <c r="C153" s="48"/>
      <c r="D153" s="48"/>
      <c r="E153" s="48"/>
      <c r="F153" s="49"/>
      <c r="G153" s="49"/>
    </row>
  </sheetData>
  <mergeCells count="10">
    <mergeCell ref="F1:G1"/>
    <mergeCell ref="A136:F136"/>
    <mergeCell ref="A137:F137"/>
    <mergeCell ref="A138:F138"/>
    <mergeCell ref="A3:G6"/>
    <mergeCell ref="A7:G7"/>
    <mergeCell ref="A2:G2"/>
    <mergeCell ref="A9:G9"/>
    <mergeCell ref="A10:A11"/>
    <mergeCell ref="D10:E10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Całość</vt:lpstr>
      <vt:lpstr>Całość!Obszar_wydruku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pzd</cp:lastModifiedBy>
  <cp:lastPrinted>2017-08-11T11:48:19Z</cp:lastPrinted>
  <dcterms:created xsi:type="dcterms:W3CDTF">2014-09-10T08:30:01Z</dcterms:created>
  <dcterms:modified xsi:type="dcterms:W3CDTF">2018-08-03T07:53:07Z</dcterms:modified>
</cp:coreProperties>
</file>