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8800" windowHeight="12210"/>
  </bookViews>
  <sheets>
    <sheet name="Arkusz1" sheetId="1" r:id="rId1"/>
  </sheets>
  <definedNames>
    <definedName name="_xlnm.Print_Area" localSheetId="0">Arkusz1!$A$1:$G$37</definedName>
  </definedNames>
  <calcPr calcId="124519" fullPrecision="0"/>
</workbook>
</file>

<file path=xl/calcChain.xml><?xml version="1.0" encoding="utf-8"?>
<calcChain xmlns="http://schemas.openxmlformats.org/spreadsheetml/2006/main">
  <c r="G26" i="1"/>
  <c r="E25"/>
  <c r="G25" s="1"/>
  <c r="E24"/>
  <c r="G24" s="1"/>
  <c r="E23"/>
  <c r="G23" s="1"/>
  <c r="E22"/>
  <c r="G22" s="1"/>
  <c r="E20"/>
  <c r="G20" s="1"/>
  <c r="E19"/>
  <c r="G19" s="1"/>
  <c r="E18"/>
  <c r="G18" s="1"/>
  <c r="E17"/>
  <c r="G17" s="1"/>
  <c r="E16"/>
  <c r="G16" s="1"/>
  <c r="E15"/>
  <c r="G15" s="1"/>
  <c r="G14"/>
  <c r="G13"/>
  <c r="E12"/>
  <c r="G12" s="1"/>
  <c r="E9"/>
  <c r="E10" s="1"/>
  <c r="G10" s="1"/>
  <c r="G9" l="1"/>
  <c r="E6"/>
  <c r="E8" l="1"/>
  <c r="G8" s="1"/>
  <c r="E7"/>
  <c r="G7" s="1"/>
  <c r="G6"/>
  <c r="G27" l="1"/>
  <c r="G29" s="1"/>
  <c r="G28" l="1"/>
</calcChain>
</file>

<file path=xl/sharedStrings.xml><?xml version="1.0" encoding="utf-8"?>
<sst xmlns="http://schemas.openxmlformats.org/spreadsheetml/2006/main" count="89" uniqueCount="65">
  <si>
    <t>Lp</t>
  </si>
  <si>
    <t>nr  SST</t>
  </si>
  <si>
    <t>Wyszczególnienie elementów rozliczeniowych robot</t>
  </si>
  <si>
    <t>Jednostka</t>
  </si>
  <si>
    <t>Ilość jednostek</t>
  </si>
  <si>
    <t>Cena jednostkowa netto</t>
  </si>
  <si>
    <t>Wartość netto</t>
  </si>
  <si>
    <t>Roboty przy ustroju nośnym</t>
  </si>
  <si>
    <t>1.</t>
  </si>
  <si>
    <t>M.30.01.03</t>
  </si>
  <si>
    <t>Oczyszczanie strumieniowo ścierne powierzchni betonowych</t>
  </si>
  <si>
    <t>m2</t>
  </si>
  <si>
    <t>2.</t>
  </si>
  <si>
    <t>Uzupełnianie ubytków zaprawami PCC</t>
  </si>
  <si>
    <t>3.</t>
  </si>
  <si>
    <t>M.27.15.01</t>
  </si>
  <si>
    <t>Pokrycie powłokami akrylowymi powierzchni betonowych</t>
  </si>
  <si>
    <t>4.</t>
  </si>
  <si>
    <t>Oczyszczanie strumieniowo ścierne powierzchni stalowych</t>
  </si>
  <si>
    <t>5.</t>
  </si>
  <si>
    <t>M.30.01.02</t>
  </si>
  <si>
    <t>Pokrycie powłokami ochronnymi powierzchni stalowych</t>
  </si>
  <si>
    <t>Roboty przy wyposażeniu i nawierzchni</t>
  </si>
  <si>
    <t>6.</t>
  </si>
  <si>
    <t>M.28.02.01</t>
  </si>
  <si>
    <t>Barieroporęcze stalowe z pochwytem na obiekcie</t>
  </si>
  <si>
    <t>m</t>
  </si>
  <si>
    <t>7.</t>
  </si>
  <si>
    <t>Barieroporęcze stalowe z pochwytem na dojazdach</t>
  </si>
  <si>
    <t>8.</t>
  </si>
  <si>
    <t>M.31.01.06</t>
  </si>
  <si>
    <t>Demontaż istniejących balustrad</t>
  </si>
  <si>
    <t>9.</t>
  </si>
  <si>
    <t>M.15.04.03</t>
  </si>
  <si>
    <t>Nawierzchnia epoksydowa gr. 5mm</t>
  </si>
  <si>
    <t>M.15.05.11</t>
  </si>
  <si>
    <t>Zfrezowanie istniejącej nawierzchni</t>
  </si>
  <si>
    <t>M.15.03.01</t>
  </si>
  <si>
    <t>Warstwa ścieralna nawierzchni SMA 8S gr. 4cm</t>
  </si>
  <si>
    <t>M.15.03.02</t>
  </si>
  <si>
    <t>Warstwa wiążąca nawierzchni MA 11 gr. 5cm</t>
  </si>
  <si>
    <t>13.</t>
  </si>
  <si>
    <t>M.27.02.01</t>
  </si>
  <si>
    <t>Montaż izolacji papa termozgrzewalna gr.1cm</t>
  </si>
  <si>
    <t>M.18.01.01</t>
  </si>
  <si>
    <t>Montaż dylatacji bitumicznej wraz z podporami żelbetowymi</t>
  </si>
  <si>
    <t>Roboty przy przyczółkach i korycie potoku</t>
  </si>
  <si>
    <t>15.</t>
  </si>
  <si>
    <t>Oczyszczanie strumieniowo ścierne powierzchni przyczółków oraz skrzydełek</t>
  </si>
  <si>
    <t>16.</t>
  </si>
  <si>
    <t>Uzupełnienie materiału kamiennego (15% pow.przyczółka)</t>
  </si>
  <si>
    <t>Uzupełnienie spoin pomiędzy kamieniami pokryć powłokami akrylowymi (5%pow. przyczółka)</t>
  </si>
  <si>
    <t>M.30.01.01</t>
  </si>
  <si>
    <t>Oczyszczanie i uporządkowanie koryta rzeki pod mostem i w odległości 5m od krawędzi</t>
  </si>
  <si>
    <t>sztuka</t>
  </si>
  <si>
    <t>Wartość kosztorysu netto</t>
  </si>
  <si>
    <t>Podatek Vat 23%</t>
  </si>
  <si>
    <t>Wartość kosztorysu brutto</t>
  </si>
  <si>
    <t>Uwaga</t>
  </si>
  <si>
    <t>Poz. 1,2,3 obejmują powierzchnię spodu płyty, belkę podporęczową i górę opaski</t>
  </si>
  <si>
    <t>KOSZTORYS OFERTOWY</t>
  </si>
  <si>
    <t>Formularz 2.1. do SIWZ</t>
  </si>
  <si>
    <t>Część 1 - „Remont mostu na rzece Wiązownica w msc. Wrzos w ciągu drogi powiatowej  nr 3334W
Wir – Goszczewice - Przytyk w km 4+331”</t>
  </si>
  <si>
    <t>………………………………………………</t>
  </si>
  <si>
    <t>(podpis i pieczęć upełnomocnionego przedstawiciela Wykonawcy)</t>
  </si>
</sst>
</file>

<file path=xl/styles.xml><?xml version="1.0" encoding="utf-8"?>
<styleSheet xmlns="http://schemas.openxmlformats.org/spreadsheetml/2006/main">
  <numFmts count="2">
    <numFmt numFmtId="164" formatCode="#,##0.00&quot; &quot;[$zł-415];[Red]&quot;-&quot;#,##0.00&quot; &quot;[$zł-415]"/>
    <numFmt numFmtId="165" formatCode="0.0"/>
  </numFmts>
  <fonts count="9">
    <font>
      <sz val="11"/>
      <color rgb="FF000000"/>
      <name val="Liberation Sans"/>
      <charset val="238"/>
    </font>
    <font>
      <b/>
      <i/>
      <sz val="16"/>
      <color rgb="FF000000"/>
      <name val="Liberation Sans"/>
      <charset val="238"/>
    </font>
    <font>
      <b/>
      <i/>
      <u/>
      <sz val="11"/>
      <color rgb="FF000000"/>
      <name val="Liberation Sans"/>
      <charset val="238"/>
    </font>
    <font>
      <b/>
      <sz val="9"/>
      <color rgb="FF000000"/>
      <name val="Liberation Sans"/>
      <charset val="238"/>
    </font>
    <font>
      <sz val="9"/>
      <color rgb="FF000000"/>
      <name val="Liberation Sans"/>
      <charset val="238"/>
    </font>
    <font>
      <b/>
      <sz val="8"/>
      <color rgb="FF000000"/>
      <name val="Liberation Sans"/>
      <charset val="238"/>
    </font>
    <font>
      <sz val="8"/>
      <color rgb="FF000000"/>
      <name val="Liberation Sans"/>
      <charset val="238"/>
    </font>
    <font>
      <sz val="10"/>
      <name val="Arial CE"/>
      <charset val="238"/>
    </font>
    <font>
      <b/>
      <i/>
      <sz val="11"/>
      <color rgb="FF000000"/>
      <name val="Liberation Sans"/>
      <charset val="238"/>
    </font>
  </fonts>
  <fills count="4">
    <fill>
      <patternFill patternType="none"/>
    </fill>
    <fill>
      <patternFill patternType="gray125"/>
    </fill>
    <fill>
      <patternFill patternType="solid">
        <fgColor rgb="FFEEEEEE"/>
        <bgColor rgb="FFEEEEEE"/>
      </patternFill>
    </fill>
    <fill>
      <patternFill patternType="solid">
        <fgColor rgb="FFB2B2B2"/>
        <bgColor rgb="FFB2B2B2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4" fontId="2" fillId="0" borderId="0" applyBorder="0" applyProtection="0"/>
    <xf numFmtId="164" fontId="7" fillId="0" borderId="0"/>
  </cellStyleXfs>
  <cellXfs count="44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0" xfId="0" applyFont="1"/>
    <xf numFmtId="0" fontId="6" fillId="0" borderId="1" xfId="0" applyFont="1" applyBorder="1" applyAlignment="1"/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4" fillId="0" borderId="0" xfId="0" applyFont="1"/>
    <xf numFmtId="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/>
    <xf numFmtId="4" fontId="6" fillId="0" borderId="1" xfId="0" applyNumberFormat="1" applyFont="1" applyFill="1" applyBorder="1"/>
    <xf numFmtId="4" fontId="5" fillId="3" borderId="1" xfId="0" applyNumberFormat="1" applyFont="1" applyFill="1" applyBorder="1"/>
    <xf numFmtId="165" fontId="7" fillId="0" borderId="0" xfId="5" applyNumberFormat="1" applyAlignment="1" applyProtection="1">
      <alignment horizontal="center" vertical="center"/>
      <protection locked="0"/>
    </xf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4" fontId="6" fillId="0" borderId="2" xfId="0" applyNumberFormat="1" applyFont="1" applyBorder="1"/>
    <xf numFmtId="4" fontId="6" fillId="0" borderId="2" xfId="0" applyNumberFormat="1" applyFont="1" applyFill="1" applyBorder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0" xfId="0" applyFont="1" applyBorder="1" applyAlignment="1">
      <alignment wrapText="1"/>
    </xf>
    <xf numFmtId="4" fontId="6" fillId="0" borderId="11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4" fontId="6" fillId="0" borderId="13" xfId="0" applyNumberFormat="1" applyFont="1" applyBorder="1" applyAlignment="1">
      <alignment horizontal="center"/>
    </xf>
    <xf numFmtId="0" fontId="5" fillId="0" borderId="14" xfId="0" applyFont="1" applyFill="1" applyBorder="1" applyAlignment="1"/>
    <xf numFmtId="0" fontId="5" fillId="0" borderId="15" xfId="0" applyFont="1" applyFill="1" applyBorder="1" applyAlignment="1"/>
    <xf numFmtId="0" fontId="5" fillId="0" borderId="2" xfId="0" applyFont="1" applyFill="1" applyBorder="1" applyAlignment="1"/>
    <xf numFmtId="0" fontId="5" fillId="0" borderId="16" xfId="0" applyFont="1" applyFill="1" applyBorder="1" applyAlignment="1"/>
    <xf numFmtId="0" fontId="5" fillId="0" borderId="17" xfId="0" applyFont="1" applyFill="1" applyBorder="1" applyAlignment="1"/>
    <xf numFmtId="0" fontId="5" fillId="0" borderId="18" xfId="0" applyFont="1" applyFill="1" applyBorder="1" applyAlignment="1"/>
    <xf numFmtId="4" fontId="5" fillId="3" borderId="2" xfId="0" applyNumberFormat="1" applyFont="1" applyFill="1" applyBorder="1"/>
    <xf numFmtId="0" fontId="5" fillId="0" borderId="19" xfId="0" applyFont="1" applyFill="1" applyBorder="1" applyAlignment="1"/>
    <xf numFmtId="0" fontId="5" fillId="0" borderId="20" xfId="0" applyFont="1" applyFill="1" applyBorder="1" applyAlignment="1"/>
    <xf numFmtId="0" fontId="5" fillId="0" borderId="21" xfId="0" applyFont="1" applyFill="1" applyBorder="1" applyAlignment="1"/>
    <xf numFmtId="0" fontId="0" fillId="0" borderId="7" xfId="0" applyBorder="1" applyAlignment="1">
      <alignment horizontal="center"/>
    </xf>
    <xf numFmtId="0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</cellXfs>
  <cellStyles count="6">
    <cellStyle name="Heading" xfId="1"/>
    <cellStyle name="Heading1" xfId="2"/>
    <cellStyle name="Normalny" xfId="0" builtinId="0" customBuiltin="1"/>
    <cellStyle name="Normalny_koszt" xfId="5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6"/>
  <sheetViews>
    <sheetView tabSelected="1" view="pageBreakPreview" zoomScale="60" workbookViewId="0">
      <selection activeCell="M12" sqref="M12"/>
    </sheetView>
  </sheetViews>
  <sheetFormatPr defaultRowHeight="14.25"/>
  <cols>
    <col min="1" max="1" width="4.375" customWidth="1"/>
    <col min="2" max="2" width="9.875" customWidth="1"/>
    <col min="3" max="3" width="30.125" customWidth="1"/>
    <col min="4" max="4" width="6.375" customWidth="1"/>
    <col min="5" max="5" width="8" customWidth="1"/>
    <col min="6" max="6" width="8.25" customWidth="1"/>
    <col min="7" max="7" width="13.125" customWidth="1"/>
    <col min="8" max="1024" width="10.625" customWidth="1"/>
    <col min="1025" max="1025" width="9" customWidth="1"/>
  </cols>
  <sheetData>
    <row r="1" spans="1:7">
      <c r="F1" s="35" t="s">
        <v>61</v>
      </c>
      <c r="G1" s="35"/>
    </row>
    <row r="2" spans="1:7" ht="14.85" customHeight="1">
      <c r="A2" s="38" t="s">
        <v>60</v>
      </c>
      <c r="B2" s="39"/>
      <c r="C2" s="39"/>
      <c r="D2" s="39"/>
      <c r="E2" s="39"/>
      <c r="F2" s="39"/>
      <c r="G2" s="40"/>
    </row>
    <row r="3" spans="1:7" ht="51.75" customHeight="1">
      <c r="A3" s="41" t="s">
        <v>62</v>
      </c>
      <c r="B3" s="41"/>
      <c r="C3" s="41"/>
      <c r="D3" s="41"/>
      <c r="E3" s="41"/>
      <c r="F3" s="41"/>
      <c r="G3" s="41"/>
    </row>
    <row r="4" spans="1:7" ht="36" customHeight="1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</row>
    <row r="5" spans="1:7" s="2" customFormat="1" ht="15.4" customHeight="1">
      <c r="A5" s="42" t="s">
        <v>7</v>
      </c>
      <c r="B5" s="42"/>
      <c r="C5" s="42"/>
      <c r="D5" s="42"/>
      <c r="E5" s="42"/>
      <c r="F5" s="42"/>
      <c r="G5" s="42"/>
    </row>
    <row r="6" spans="1:7" s="5" customFormat="1" ht="22.5">
      <c r="A6" s="3" t="s">
        <v>8</v>
      </c>
      <c r="B6" s="3" t="s">
        <v>9</v>
      </c>
      <c r="C6" s="4" t="s">
        <v>10</v>
      </c>
      <c r="D6" s="3" t="s">
        <v>11</v>
      </c>
      <c r="E6" s="10">
        <f>8*10.4-E9</f>
        <v>73.84</v>
      </c>
      <c r="F6" s="11">
        <v>0</v>
      </c>
      <c r="G6" s="11">
        <f>E6*F6</f>
        <v>0</v>
      </c>
    </row>
    <row r="7" spans="1:7" s="5" customFormat="1" ht="19.5" customHeight="1">
      <c r="A7" s="3" t="s">
        <v>12</v>
      </c>
      <c r="B7" s="3" t="s">
        <v>9</v>
      </c>
      <c r="C7" s="4" t="s">
        <v>13</v>
      </c>
      <c r="D7" s="3" t="s">
        <v>11</v>
      </c>
      <c r="E7" s="10">
        <f>E6</f>
        <v>73.84</v>
      </c>
      <c r="F7" s="11">
        <v>0</v>
      </c>
      <c r="G7" s="11">
        <f>E7*F7</f>
        <v>0</v>
      </c>
    </row>
    <row r="8" spans="1:7" s="5" customFormat="1" ht="22.5">
      <c r="A8" s="3" t="s">
        <v>14</v>
      </c>
      <c r="B8" s="3" t="s">
        <v>15</v>
      </c>
      <c r="C8" s="4" t="s">
        <v>16</v>
      </c>
      <c r="D8" s="3" t="s">
        <v>11</v>
      </c>
      <c r="E8" s="10">
        <f>E6</f>
        <v>73.84</v>
      </c>
      <c r="F8" s="11">
        <v>0</v>
      </c>
      <c r="G8" s="11">
        <f>E8*F8</f>
        <v>0</v>
      </c>
    </row>
    <row r="9" spans="1:7" s="5" customFormat="1" ht="22.5">
      <c r="A9" s="3" t="s">
        <v>17</v>
      </c>
      <c r="B9" s="3" t="s">
        <v>9</v>
      </c>
      <c r="C9" s="4" t="s">
        <v>18</v>
      </c>
      <c r="D9" s="3" t="s">
        <v>11</v>
      </c>
      <c r="E9" s="10">
        <f>0.15*6*10.4</f>
        <v>9.36</v>
      </c>
      <c r="F9" s="11">
        <v>0</v>
      </c>
      <c r="G9" s="11">
        <f>E9*F9</f>
        <v>0</v>
      </c>
    </row>
    <row r="10" spans="1:7" s="5" customFormat="1" ht="22.5">
      <c r="A10" s="3" t="s">
        <v>19</v>
      </c>
      <c r="B10" s="3" t="s">
        <v>20</v>
      </c>
      <c r="C10" s="4" t="s">
        <v>21</v>
      </c>
      <c r="D10" s="3" t="s">
        <v>11</v>
      </c>
      <c r="E10" s="10">
        <f>E9</f>
        <v>9.36</v>
      </c>
      <c r="F10" s="11">
        <v>0</v>
      </c>
      <c r="G10" s="11">
        <f>E10*F10</f>
        <v>0</v>
      </c>
    </row>
    <row r="11" spans="1:7" s="5" customFormat="1" ht="13.7" customHeight="1">
      <c r="A11" s="42" t="s">
        <v>22</v>
      </c>
      <c r="B11" s="42"/>
      <c r="C11" s="42"/>
      <c r="D11" s="42"/>
      <c r="E11" s="42"/>
      <c r="F11" s="42"/>
      <c r="G11" s="42"/>
    </row>
    <row r="12" spans="1:7" s="5" customFormat="1" ht="22.5">
      <c r="A12" s="3" t="s">
        <v>23</v>
      </c>
      <c r="B12" s="3" t="s">
        <v>24</v>
      </c>
      <c r="C12" s="4" t="s">
        <v>25</v>
      </c>
      <c r="D12" s="3" t="s">
        <v>26</v>
      </c>
      <c r="E12" s="10">
        <f>12.45*2</f>
        <v>24.9</v>
      </c>
      <c r="F12" s="11">
        <v>0</v>
      </c>
      <c r="G12" s="11">
        <f t="shared" ref="G12:G20" si="0">E12*F12</f>
        <v>0</v>
      </c>
    </row>
    <row r="13" spans="1:7" s="5" customFormat="1" ht="22.5">
      <c r="A13" s="3" t="s">
        <v>27</v>
      </c>
      <c r="B13" s="3" t="s">
        <v>24</v>
      </c>
      <c r="C13" s="4" t="s">
        <v>28</v>
      </c>
      <c r="D13" s="3" t="s">
        <v>26</v>
      </c>
      <c r="E13" s="10">
        <v>32</v>
      </c>
      <c r="F13" s="11">
        <v>0</v>
      </c>
      <c r="G13" s="11">
        <f t="shared" si="0"/>
        <v>0</v>
      </c>
    </row>
    <row r="14" spans="1:7" s="5" customFormat="1" ht="20.25" customHeight="1">
      <c r="A14" s="3" t="s">
        <v>29</v>
      </c>
      <c r="B14" s="3" t="s">
        <v>30</v>
      </c>
      <c r="C14" s="6" t="s">
        <v>31</v>
      </c>
      <c r="D14" s="3" t="s">
        <v>26</v>
      </c>
      <c r="E14" s="10">
        <v>29.9</v>
      </c>
      <c r="F14" s="11">
        <v>0</v>
      </c>
      <c r="G14" s="11">
        <f t="shared" si="0"/>
        <v>0</v>
      </c>
    </row>
    <row r="15" spans="1:7" s="5" customFormat="1" ht="17.25" customHeight="1">
      <c r="A15" s="3" t="s">
        <v>32</v>
      </c>
      <c r="B15" s="3" t="s">
        <v>33</v>
      </c>
      <c r="C15" s="4" t="s">
        <v>34</v>
      </c>
      <c r="D15" s="3" t="s">
        <v>11</v>
      </c>
      <c r="E15" s="10">
        <f>0.71*12.6*2</f>
        <v>17.89</v>
      </c>
      <c r="F15" s="11">
        <v>0</v>
      </c>
      <c r="G15" s="11">
        <f t="shared" si="0"/>
        <v>0</v>
      </c>
    </row>
    <row r="16" spans="1:7" s="5" customFormat="1" ht="18.75" customHeight="1">
      <c r="A16" s="3">
        <v>10</v>
      </c>
      <c r="B16" s="3" t="s">
        <v>35</v>
      </c>
      <c r="C16" s="4" t="s">
        <v>36</v>
      </c>
      <c r="D16" s="3" t="s">
        <v>11</v>
      </c>
      <c r="E16" s="10">
        <f>14.6*4.28</f>
        <v>62.49</v>
      </c>
      <c r="F16" s="12">
        <v>0</v>
      </c>
      <c r="G16" s="11">
        <f t="shared" si="0"/>
        <v>0</v>
      </c>
    </row>
    <row r="17" spans="1:7" s="5" customFormat="1" ht="18.75" customHeight="1">
      <c r="A17" s="3">
        <v>11</v>
      </c>
      <c r="B17" s="3" t="s">
        <v>37</v>
      </c>
      <c r="C17" s="6" t="s">
        <v>38</v>
      </c>
      <c r="D17" s="3" t="s">
        <v>11</v>
      </c>
      <c r="E17" s="10">
        <f>14.6*4.28</f>
        <v>62.49</v>
      </c>
      <c r="F17" s="11">
        <v>0</v>
      </c>
      <c r="G17" s="11">
        <f t="shared" si="0"/>
        <v>0</v>
      </c>
    </row>
    <row r="18" spans="1:7" s="5" customFormat="1" ht="17.25" customHeight="1">
      <c r="A18" s="3">
        <v>12</v>
      </c>
      <c r="B18" s="3" t="s">
        <v>39</v>
      </c>
      <c r="C18" s="4" t="s">
        <v>40</v>
      </c>
      <c r="D18" s="3" t="s">
        <v>11</v>
      </c>
      <c r="E18" s="10">
        <f>14.6*4.28</f>
        <v>62.49</v>
      </c>
      <c r="F18" s="12">
        <v>0</v>
      </c>
      <c r="G18" s="12">
        <f t="shared" si="0"/>
        <v>0</v>
      </c>
    </row>
    <row r="19" spans="1:7" s="5" customFormat="1" ht="20.25" customHeight="1">
      <c r="A19" s="3" t="s">
        <v>41</v>
      </c>
      <c r="B19" s="3" t="s">
        <v>42</v>
      </c>
      <c r="C19" s="4" t="s">
        <v>43</v>
      </c>
      <c r="D19" s="3" t="s">
        <v>11</v>
      </c>
      <c r="E19" s="10">
        <f>12.6*4.48</f>
        <v>56.45</v>
      </c>
      <c r="F19" s="12">
        <v>0</v>
      </c>
      <c r="G19" s="12">
        <f t="shared" si="0"/>
        <v>0</v>
      </c>
    </row>
    <row r="20" spans="1:7" s="5" customFormat="1" ht="22.5">
      <c r="A20" s="3">
        <v>14</v>
      </c>
      <c r="B20" s="3" t="s">
        <v>44</v>
      </c>
      <c r="C20" s="4" t="s">
        <v>45</v>
      </c>
      <c r="D20" s="3" t="s">
        <v>26</v>
      </c>
      <c r="E20" s="10">
        <f>2*5.68</f>
        <v>11.36</v>
      </c>
      <c r="F20" s="11">
        <v>0</v>
      </c>
      <c r="G20" s="11">
        <f t="shared" si="0"/>
        <v>0</v>
      </c>
    </row>
    <row r="21" spans="1:7" s="5" customFormat="1" ht="11.25">
      <c r="A21" s="43" t="s">
        <v>46</v>
      </c>
      <c r="B21" s="43"/>
      <c r="C21" s="43"/>
      <c r="D21" s="43"/>
      <c r="E21" s="43"/>
      <c r="F21" s="42"/>
      <c r="G21" s="42"/>
    </row>
    <row r="22" spans="1:7" s="5" customFormat="1" ht="26.25" customHeight="1">
      <c r="A22" s="19" t="s">
        <v>47</v>
      </c>
      <c r="B22" s="20" t="s">
        <v>9</v>
      </c>
      <c r="C22" s="21" t="s">
        <v>48</v>
      </c>
      <c r="D22" s="20" t="s">
        <v>11</v>
      </c>
      <c r="E22" s="22">
        <f>2*19.01</f>
        <v>38.020000000000003</v>
      </c>
      <c r="F22" s="17">
        <v>0</v>
      </c>
      <c r="G22" s="11">
        <f>E22*F22</f>
        <v>0</v>
      </c>
    </row>
    <row r="23" spans="1:7" s="5" customFormat="1" ht="27" customHeight="1">
      <c r="A23" s="23" t="s">
        <v>49</v>
      </c>
      <c r="B23" s="3" t="s">
        <v>9</v>
      </c>
      <c r="C23" s="4" t="s">
        <v>50</v>
      </c>
      <c r="D23" s="3" t="s">
        <v>11</v>
      </c>
      <c r="E23" s="24">
        <f>2*19.01*0.15</f>
        <v>5.7</v>
      </c>
      <c r="F23" s="18">
        <v>0</v>
      </c>
      <c r="G23" s="11">
        <f>E23*F23</f>
        <v>0</v>
      </c>
    </row>
    <row r="24" spans="1:7" s="5" customFormat="1" ht="24" customHeight="1">
      <c r="A24" s="23">
        <v>17</v>
      </c>
      <c r="B24" s="3" t="s">
        <v>9</v>
      </c>
      <c r="C24" s="4" t="s">
        <v>51</v>
      </c>
      <c r="D24" s="3" t="s">
        <v>11</v>
      </c>
      <c r="E24" s="24">
        <f>19.01*0.05*2</f>
        <v>1.9</v>
      </c>
      <c r="F24" s="18">
        <v>0</v>
      </c>
      <c r="G24" s="11">
        <f>E24*F24</f>
        <v>0</v>
      </c>
    </row>
    <row r="25" spans="1:7" s="5" customFormat="1" ht="27" customHeight="1">
      <c r="A25" s="23">
        <v>18</v>
      </c>
      <c r="B25" s="3" t="s">
        <v>15</v>
      </c>
      <c r="C25" s="4" t="s">
        <v>16</v>
      </c>
      <c r="D25" s="3" t="s">
        <v>11</v>
      </c>
      <c r="E25" s="24">
        <f>19.01*2</f>
        <v>38.020000000000003</v>
      </c>
      <c r="F25" s="17">
        <v>0</v>
      </c>
      <c r="G25" s="11">
        <f>E25*F25</f>
        <v>0</v>
      </c>
    </row>
    <row r="26" spans="1:7" s="5" customFormat="1" ht="27" customHeight="1">
      <c r="A26" s="23">
        <v>19</v>
      </c>
      <c r="B26" s="3" t="s">
        <v>52</v>
      </c>
      <c r="C26" s="4" t="s">
        <v>53</v>
      </c>
      <c r="D26" s="3" t="s">
        <v>54</v>
      </c>
      <c r="E26" s="24">
        <v>1</v>
      </c>
      <c r="F26" s="18">
        <v>0</v>
      </c>
      <c r="G26" s="11">
        <f>E26*F26</f>
        <v>0</v>
      </c>
    </row>
    <row r="27" spans="1:7" s="5" customFormat="1" ht="14.25" customHeight="1">
      <c r="A27" s="25" t="s">
        <v>55</v>
      </c>
      <c r="B27" s="26"/>
      <c r="C27" s="26"/>
      <c r="D27" s="26"/>
      <c r="E27" s="26"/>
      <c r="F27" s="27"/>
      <c r="G27" s="13">
        <f>SUM(G6:G26)</f>
        <v>0</v>
      </c>
    </row>
    <row r="28" spans="1:7" s="5" customFormat="1" ht="13.5" customHeight="1">
      <c r="A28" s="28" t="s">
        <v>56</v>
      </c>
      <c r="B28" s="29"/>
      <c r="C28" s="29"/>
      <c r="D28" s="29"/>
      <c r="E28" s="29"/>
      <c r="F28" s="30"/>
      <c r="G28" s="13">
        <f>G27*0.23</f>
        <v>0</v>
      </c>
    </row>
    <row r="29" spans="1:7" s="5" customFormat="1" ht="15.75" customHeight="1">
      <c r="A29" s="32" t="s">
        <v>57</v>
      </c>
      <c r="B29" s="33"/>
      <c r="C29" s="33"/>
      <c r="D29" s="33"/>
      <c r="E29" s="33"/>
      <c r="F29" s="34"/>
      <c r="G29" s="31">
        <f>G27*1.23</f>
        <v>0</v>
      </c>
    </row>
    <row r="30" spans="1:7" s="5" customFormat="1" ht="11.25">
      <c r="A30" s="7"/>
      <c r="B30" s="7"/>
      <c r="E30" s="8"/>
    </row>
    <row r="31" spans="1:7" s="5" customFormat="1">
      <c r="A31" s="36" t="s">
        <v>58</v>
      </c>
      <c r="B31" s="36"/>
      <c r="C31" s="16"/>
      <c r="D31" s="16"/>
      <c r="E31" s="8"/>
    </row>
    <row r="32" spans="1:7" s="5" customFormat="1">
      <c r="A32" s="37" t="s">
        <v>59</v>
      </c>
      <c r="B32" s="37"/>
      <c r="C32" s="37"/>
      <c r="D32" s="37"/>
      <c r="E32" s="37"/>
      <c r="F32" s="37"/>
      <c r="G32" s="37"/>
    </row>
    <row r="33" spans="1:7" s="5" customFormat="1">
      <c r="A33" s="15"/>
      <c r="B33" s="15"/>
      <c r="C33" s="15"/>
      <c r="D33" s="15"/>
      <c r="E33" s="15"/>
      <c r="F33" s="15"/>
      <c r="G33" s="15"/>
    </row>
    <row r="34" spans="1:7">
      <c r="A34" s="9"/>
      <c r="B34" s="9"/>
      <c r="C34" s="9"/>
      <c r="D34" s="9"/>
      <c r="E34" s="9"/>
      <c r="F34" s="9"/>
      <c r="G34" s="9"/>
    </row>
    <row r="35" spans="1:7">
      <c r="E35" s="14" t="s">
        <v>63</v>
      </c>
    </row>
    <row r="36" spans="1:7">
      <c r="E36" s="14" t="s">
        <v>64</v>
      </c>
    </row>
  </sheetData>
  <mergeCells count="8">
    <mergeCell ref="F1:G1"/>
    <mergeCell ref="A31:B31"/>
    <mergeCell ref="A32:G32"/>
    <mergeCell ref="A2:G2"/>
    <mergeCell ref="A3:G3"/>
    <mergeCell ref="A5:G5"/>
    <mergeCell ref="A11:G11"/>
    <mergeCell ref="A21:G21"/>
  </mergeCells>
  <pageMargins left="0" right="0" top="0.94527559055118116" bottom="0.90551181102362199" header="0.55157480314960605" footer="0.511811023622047"/>
  <pageSetup paperSize="9" fitToWidth="0" fitToHeight="0" pageOrder="overThenDown" orientation="portrait" useFirstPageNumber="1" r:id="rId1"/>
  <headerFooter>
    <oddFooter>&amp;CStrona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760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jerzyz</dc:creator>
  <cp:lastModifiedBy>pzd</cp:lastModifiedBy>
  <cp:revision>40</cp:revision>
  <cp:lastPrinted>2017-09-21T11:16:16Z</cp:lastPrinted>
  <dcterms:created xsi:type="dcterms:W3CDTF">2017-09-07T10:24:04Z</dcterms:created>
  <dcterms:modified xsi:type="dcterms:W3CDTF">2017-09-21T11:17:50Z</dcterms:modified>
</cp:coreProperties>
</file>